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_budich\Desktop\изм в 2796 (новое мероприятие 02.11)\"/>
    </mc:Choice>
  </mc:AlternateContent>
  <bookViews>
    <workbookView xWindow="0" yWindow="0" windowWidth="28800" windowHeight="11700"/>
  </bookViews>
  <sheets>
    <sheet name="Рек МТДИ" sheetId="1" r:id="rId1"/>
  </sheets>
  <definedNames>
    <definedName name="_xlnm.Print_Titles" localSheetId="0">'Рек МТДИ'!$4:$5</definedName>
    <definedName name="_xlnm.Print_Area" localSheetId="0">'Рек МТДИ'!$A$1:$R$122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5" i="1" l="1"/>
  <c r="F116" i="1"/>
  <c r="E44" i="1" l="1"/>
  <c r="F44" i="1"/>
  <c r="F90" i="1" l="1"/>
  <c r="N27" i="1"/>
  <c r="M27" i="1"/>
  <c r="L27" i="1"/>
  <c r="K27" i="1"/>
  <c r="F27" i="1"/>
  <c r="F25" i="1" s="1"/>
  <c r="N26" i="1"/>
  <c r="M26" i="1"/>
  <c r="L26" i="1"/>
  <c r="K26" i="1"/>
  <c r="F26" i="1"/>
  <c r="N25" i="1"/>
  <c r="M25" i="1"/>
  <c r="L25" i="1"/>
  <c r="K25" i="1"/>
  <c r="E41" i="1"/>
  <c r="N40" i="1"/>
  <c r="M40" i="1"/>
  <c r="L40" i="1"/>
  <c r="K40" i="1"/>
  <c r="F40" i="1"/>
  <c r="E40" i="1" s="1"/>
  <c r="E27" i="1"/>
  <c r="F53" i="1"/>
  <c r="E26" i="1" l="1"/>
  <c r="E25" i="1"/>
  <c r="E12" i="1" l="1"/>
  <c r="F60" i="1" l="1"/>
  <c r="F59" i="1"/>
  <c r="F89" i="1" s="1"/>
  <c r="F28" i="1"/>
  <c r="L60" i="1"/>
  <c r="M60" i="1"/>
  <c r="N60" i="1"/>
  <c r="K60" i="1"/>
  <c r="F73" i="1"/>
  <c r="E73" i="1" s="1"/>
  <c r="K73" i="1"/>
  <c r="F77" i="1"/>
  <c r="E77" i="1" s="1"/>
  <c r="E74" i="1"/>
  <c r="N73" i="1"/>
  <c r="M73" i="1"/>
  <c r="L73" i="1"/>
  <c r="E36" i="1"/>
  <c r="E35" i="1"/>
  <c r="E30" i="1"/>
  <c r="E29" i="1"/>
  <c r="K45" i="1"/>
  <c r="E46" i="1"/>
  <c r="E47" i="1"/>
  <c r="L28" i="1"/>
  <c r="M28" i="1"/>
  <c r="N28" i="1"/>
  <c r="K28" i="1"/>
  <c r="E33" i="1"/>
  <c r="F33" i="1"/>
  <c r="E60" i="1" l="1"/>
  <c r="F58" i="1"/>
  <c r="E28" i="1"/>
  <c r="F57" i="1" l="1"/>
  <c r="E57" i="1"/>
  <c r="E20" i="1" l="1"/>
  <c r="F20" i="1"/>
  <c r="E87" i="1"/>
  <c r="F87" i="1"/>
  <c r="F103" i="1" l="1"/>
  <c r="E103" i="1"/>
  <c r="F98" i="1"/>
  <c r="E98" i="1"/>
  <c r="F82" i="1"/>
  <c r="E82" i="1" s="1"/>
  <c r="F66" i="1"/>
  <c r="E66" i="1"/>
  <c r="E84" i="1" l="1"/>
  <c r="N83" i="1"/>
  <c r="M83" i="1"/>
  <c r="L83" i="1"/>
  <c r="K83" i="1"/>
  <c r="F83" i="1"/>
  <c r="E83" i="1" s="1"/>
  <c r="E54" i="1"/>
  <c r="N53" i="1"/>
  <c r="M53" i="1"/>
  <c r="L53" i="1"/>
  <c r="N45" i="1"/>
  <c r="M45" i="1"/>
  <c r="L45" i="1"/>
  <c r="F9" i="1"/>
  <c r="F7" i="1" s="1"/>
  <c r="L8" i="1"/>
  <c r="M8" i="1"/>
  <c r="N8" i="1"/>
  <c r="K8" i="1"/>
  <c r="F8" i="1"/>
  <c r="E17" i="1"/>
  <c r="L16" i="1"/>
  <c r="N16" i="1"/>
  <c r="M16" i="1"/>
  <c r="K16" i="1"/>
  <c r="F16" i="1"/>
  <c r="E16" i="1" s="1"/>
  <c r="N10" i="1"/>
  <c r="M10" i="1"/>
  <c r="L10" i="1"/>
  <c r="K10" i="1"/>
  <c r="F10" i="1"/>
  <c r="E10" i="1" s="1"/>
  <c r="E11" i="1"/>
  <c r="F23" i="1" l="1"/>
  <c r="F21" i="1"/>
  <c r="L59" i="1"/>
  <c r="L58" i="1" s="1"/>
  <c r="M59" i="1"/>
  <c r="M58" i="1" s="1"/>
  <c r="N59" i="1"/>
  <c r="N58" i="1" s="1"/>
  <c r="K59" i="1"/>
  <c r="K58" i="1" s="1"/>
  <c r="F50" i="1"/>
  <c r="E59" i="1" l="1"/>
  <c r="E58" i="1"/>
  <c r="K89" i="1"/>
  <c r="K9" i="1"/>
  <c r="K7" i="1" l="1"/>
  <c r="K23" i="1"/>
  <c r="E110" i="1"/>
  <c r="E112" i="1"/>
  <c r="L109" i="1"/>
  <c r="M109" i="1"/>
  <c r="N109" i="1"/>
  <c r="K109" i="1"/>
  <c r="N111" i="1"/>
  <c r="M111" i="1"/>
  <c r="L111" i="1"/>
  <c r="K111" i="1"/>
  <c r="N104" i="1"/>
  <c r="M104" i="1"/>
  <c r="E100" i="1"/>
  <c r="L93" i="1"/>
  <c r="L105" i="1" s="1"/>
  <c r="L104" i="1" s="1"/>
  <c r="K93" i="1"/>
  <c r="K105" i="1" s="1"/>
  <c r="K104" i="1" s="1"/>
  <c r="F93" i="1"/>
  <c r="F105" i="1" s="1"/>
  <c r="L94" i="1"/>
  <c r="K94" i="1"/>
  <c r="F94" i="1"/>
  <c r="L99" i="1"/>
  <c r="M99" i="1"/>
  <c r="N99" i="1"/>
  <c r="K99" i="1"/>
  <c r="F99" i="1"/>
  <c r="L89" i="1"/>
  <c r="E63" i="1"/>
  <c r="E62" i="1"/>
  <c r="N61" i="1"/>
  <c r="M61" i="1"/>
  <c r="L61" i="1"/>
  <c r="K61" i="1"/>
  <c r="F61" i="1"/>
  <c r="E69" i="1"/>
  <c r="E68" i="1"/>
  <c r="N67" i="1"/>
  <c r="M67" i="1"/>
  <c r="L67" i="1"/>
  <c r="K67" i="1"/>
  <c r="F67" i="1"/>
  <c r="F72" i="1"/>
  <c r="E72" i="1" s="1"/>
  <c r="E79" i="1"/>
  <c r="F78" i="1"/>
  <c r="N78" i="1"/>
  <c r="M78" i="1"/>
  <c r="L78" i="1"/>
  <c r="K78" i="1"/>
  <c r="F45" i="1"/>
  <c r="E45" i="1" s="1"/>
  <c r="F104" i="1" l="1"/>
  <c r="E104" i="1" s="1"/>
  <c r="M107" i="1"/>
  <c r="L107" i="1"/>
  <c r="N107" i="1"/>
  <c r="K107" i="1"/>
  <c r="K21" i="1"/>
  <c r="N108" i="1"/>
  <c r="F92" i="1"/>
  <c r="K113" i="1"/>
  <c r="E99" i="1"/>
  <c r="E78" i="1"/>
  <c r="E109" i="1"/>
  <c r="E67" i="1"/>
  <c r="K108" i="1"/>
  <c r="M108" i="1"/>
  <c r="L108" i="1"/>
  <c r="K92" i="1"/>
  <c r="L92" i="1"/>
  <c r="E105" i="1"/>
  <c r="E61" i="1"/>
  <c r="K53" i="1"/>
  <c r="E53" i="1"/>
  <c r="L52" i="1"/>
  <c r="L51" i="1" s="1"/>
  <c r="L90" i="1" s="1"/>
  <c r="L88" i="1" s="1"/>
  <c r="M52" i="1"/>
  <c r="M51" i="1" s="1"/>
  <c r="N52" i="1"/>
  <c r="N51" i="1" s="1"/>
  <c r="K52" i="1"/>
  <c r="F52" i="1"/>
  <c r="L34" i="1"/>
  <c r="M34" i="1"/>
  <c r="N34" i="1"/>
  <c r="K34" i="1"/>
  <c r="F34" i="1"/>
  <c r="E34" i="1" s="1"/>
  <c r="F51" i="1" l="1"/>
  <c r="E52" i="1"/>
  <c r="K51" i="1"/>
  <c r="K90" i="1" s="1"/>
  <c r="K88" i="1" s="1"/>
  <c r="K114" i="1"/>
  <c r="N114" i="1"/>
  <c r="N113" i="1"/>
  <c r="M113" i="1"/>
  <c r="M114" i="1"/>
  <c r="L113" i="1"/>
  <c r="L114" i="1"/>
  <c r="F39" i="1"/>
  <c r="E39" i="1" s="1"/>
  <c r="E50" i="1"/>
  <c r="F88" i="1" l="1"/>
  <c r="E51" i="1"/>
  <c r="L9" i="1"/>
  <c r="M9" i="1"/>
  <c r="N9" i="1"/>
  <c r="K117" i="1"/>
  <c r="L22" i="1"/>
  <c r="L116" i="1" s="1"/>
  <c r="M22" i="1"/>
  <c r="N22" i="1"/>
  <c r="K22" i="1"/>
  <c r="K116" i="1" s="1"/>
  <c r="M23" i="1" l="1"/>
  <c r="M21" i="1" s="1"/>
  <c r="M7" i="1"/>
  <c r="N7" i="1"/>
  <c r="N23" i="1"/>
  <c r="L7" i="1"/>
  <c r="E7" i="1" s="1"/>
  <c r="L23" i="1"/>
  <c r="E9" i="1"/>
  <c r="F22" i="1"/>
  <c r="E8" i="1"/>
  <c r="K115" i="1"/>
  <c r="N21" i="1"/>
  <c r="L21" i="1"/>
  <c r="E23" i="1" l="1"/>
  <c r="L117" i="1"/>
  <c r="L115" i="1" s="1"/>
  <c r="E21" i="1"/>
  <c r="E22" i="1"/>
  <c r="M90" i="1"/>
  <c r="M117" i="1" l="1"/>
  <c r="N89" i="1"/>
  <c r="N116" i="1" l="1"/>
  <c r="N90" i="1"/>
  <c r="N88" i="1" l="1"/>
  <c r="N117" i="1"/>
  <c r="N115" i="1" s="1"/>
  <c r="M89" i="1"/>
  <c r="E89" i="1" s="1"/>
  <c r="F111" i="1"/>
  <c r="F107" i="1" s="1"/>
  <c r="E111" i="1" l="1"/>
  <c r="F108" i="1"/>
  <c r="E108" i="1" s="1"/>
  <c r="M116" i="1"/>
  <c r="E116" i="1" s="1"/>
  <c r="M88" i="1"/>
  <c r="N95" i="1"/>
  <c r="M115" i="1" l="1"/>
  <c r="F113" i="1"/>
  <c r="E113" i="1" s="1"/>
  <c r="F114" i="1"/>
  <c r="F117" i="1" s="1"/>
  <c r="E107" i="1"/>
  <c r="N93" i="1"/>
  <c r="N92" i="1" s="1"/>
  <c r="N94" i="1"/>
  <c r="M95" i="1"/>
  <c r="E95" i="1" s="1"/>
  <c r="E114" i="1" l="1"/>
  <c r="M94" i="1"/>
  <c r="E94" i="1" s="1"/>
  <c r="M93" i="1"/>
  <c r="M92" i="1" l="1"/>
  <c r="E92" i="1" s="1"/>
  <c r="E93" i="1"/>
  <c r="E90" i="1"/>
  <c r="E115" i="1" l="1"/>
  <c r="E88" i="1"/>
  <c r="E117" i="1" l="1"/>
</calcChain>
</file>

<file path=xl/sharedStrings.xml><?xml version="1.0" encoding="utf-8"?>
<sst xmlns="http://schemas.openxmlformats.org/spreadsheetml/2006/main" count="358" uniqueCount="102">
  <si>
    <t>№ п/п</t>
  </si>
  <si>
    <t>Срок исполнения мероприятий</t>
  </si>
  <si>
    <t>Источники финансирования</t>
  </si>
  <si>
    <t>2026 год</t>
  </si>
  <si>
    <t>Итого:</t>
  </si>
  <si>
    <t>Управление транспорта, дорожной инфраструктуры и безопасности дорожного движения</t>
  </si>
  <si>
    <t xml:space="preserve">Средства бюджета Московской области </t>
  </si>
  <si>
    <t>Средства бюджета Одинцовского городского округа</t>
  </si>
  <si>
    <t>Итого по подпрограмме:</t>
  </si>
  <si>
    <r>
      <t xml:space="preserve">Основное мероприятие 02 </t>
    </r>
    <r>
      <rPr>
        <sz val="10"/>
        <rFont val="Times New Roman"/>
        <family val="1"/>
        <charset val="204"/>
      </rPr>
      <t>Строительство и реконструкция автомобильных дорог местного значения</t>
    </r>
  </si>
  <si>
    <t>Управление транспорта, дорожной инфраструктуры и безопасности дорожного движения; 
МКУ "Упрдоркапстрой"</t>
  </si>
  <si>
    <t>МКУ "Упрдоркапстрой"</t>
  </si>
  <si>
    <t xml:space="preserve"> МКУ "Упрдоркапстрой"</t>
  </si>
  <si>
    <r>
      <t xml:space="preserve">Основное мероприятие 01 </t>
    </r>
    <r>
      <rPr>
        <sz val="10"/>
        <rFont val="Times New Roman"/>
        <family val="1"/>
        <charset val="204"/>
      </rPr>
      <t>Создание условий для реализации полномочий органов местного самоуправления</t>
    </r>
  </si>
  <si>
    <t>Мероприятие 01.02  Расходы на обеспечение деятельности (оказание услуг) муниципальных учреждений в сфере дорожного хозяйства</t>
  </si>
  <si>
    <t>Всего по муниципальной программе:</t>
  </si>
  <si>
    <r>
      <t xml:space="preserve">Основное мероприятие 02
</t>
    </r>
    <r>
      <rPr>
        <sz val="10"/>
        <rFont val="Times New Roman"/>
        <family val="1"/>
        <charset val="204"/>
      </rPr>
      <t xml:space="preserve">Организация транспортного обслуживания населения </t>
    </r>
  </si>
  <si>
    <t>2027 год</t>
  </si>
  <si>
    <r>
      <rPr>
        <b/>
        <sz val="10"/>
        <rFont val="Times New Roman"/>
        <family val="1"/>
        <charset val="204"/>
      </rPr>
      <t xml:space="preserve">Основное мероприятие 04       </t>
    </r>
    <r>
      <rPr>
        <sz val="10"/>
        <rFont val="Times New Roman"/>
        <family val="1"/>
        <charset val="204"/>
      </rPr>
      <t>Ремонт, капитальный ремонт сети автомобильных дорог, мостов и путепроводов местного значения</t>
    </r>
  </si>
  <si>
    <t>Мероприятие подпрограммы</t>
  </si>
  <si>
    <t>Н.А.Стародубова</t>
  </si>
  <si>
    <t>Результаты выполнения мероприятия подпрограммы</t>
  </si>
  <si>
    <t>Ответственный за выполнение мероприятия подпрограммы</t>
  </si>
  <si>
    <t>Согласовано:
Начальник Управления бухгалтерского учета и отчетности
главный бухгалтер</t>
  </si>
  <si>
    <t>Обеспечение выполнения транспортной работы                         Соблюдение расписания на маршрутах</t>
  </si>
  <si>
    <t>Количество погибших в дорожно-транспортных происшествиях, человек на 100 тысяч населения</t>
  </si>
  <si>
    <t>Обеспечение сохранности муниципальных автомобильныъх дорог</t>
  </si>
  <si>
    <t xml:space="preserve">Обеспечение деятельности муниципального учреждения МКУ "Упрдоркапстрой"Одинцовского городского округа  в сфере дорожного хозяйства. </t>
  </si>
  <si>
    <t>В том числе по кварталам:</t>
  </si>
  <si>
    <t>Всего</t>
  </si>
  <si>
    <t xml:space="preserve"> Подпрограмма 2 «Дороги Подмосковья»</t>
  </si>
  <si>
    <t>100</t>
  </si>
  <si>
    <t>Средства бюджета Московской области</t>
  </si>
  <si>
    <t>Средства Одинцовского городского округа</t>
  </si>
  <si>
    <t>Всего (тыс.руб.)</t>
  </si>
  <si>
    <t xml:space="preserve">Всего </t>
  </si>
  <si>
    <t>Мероприятие 04.07. Софинансирование работ по капитальному ремонту автомобильных дорог общего пользования местного значения</t>
  </si>
  <si>
    <t>Площадь капитально отремонтированных автомобильных дорог общего пользования местного значения, м2</t>
  </si>
  <si>
    <t>Мероприятие 04.05. Восстановлнение транспортно-эксплуатационных характеристик автомобильных дорог общего пользования местного значения</t>
  </si>
  <si>
    <r>
      <rPr>
        <b/>
        <sz val="10"/>
        <rFont val="Times New Roman"/>
        <family val="1"/>
        <charset val="204"/>
      </rPr>
      <t xml:space="preserve">Основное мероприятие 03 </t>
    </r>
    <r>
      <rPr>
        <sz val="10"/>
        <rFont val="Times New Roman"/>
        <family val="1"/>
        <charset val="204"/>
      </rPr>
      <t>Содержание автомобильных дорог местного значения</t>
    </r>
  </si>
  <si>
    <t>3</t>
  </si>
  <si>
    <r>
      <t xml:space="preserve">Основное мероприятие 01 </t>
    </r>
    <r>
      <rPr>
        <sz val="10"/>
        <rFont val="Times New Roman"/>
        <family val="1"/>
        <charset val="204"/>
      </rPr>
      <t>Обеспечение безопасного поведения на дорогах</t>
    </r>
  </si>
  <si>
    <t>1</t>
  </si>
  <si>
    <t>2</t>
  </si>
  <si>
    <t>Мероприятие 04.18 Финансирование работ по капитальному ремонту и ремонту автомобильных дорог общего пользования местного значения</t>
  </si>
  <si>
    <t>1.1</t>
  </si>
  <si>
    <t>1.2</t>
  </si>
  <si>
    <t>2.1</t>
  </si>
  <si>
    <t>3.3</t>
  </si>
  <si>
    <t>3.4</t>
  </si>
  <si>
    <t>Мероприятие 02.03 Строительство (реконструкция) автомобильных дорог общего пользования местного значения</t>
  </si>
  <si>
    <t>1 квартал</t>
  </si>
  <si>
    <t>1 полугодие</t>
  </si>
  <si>
    <t>9 месяцев</t>
  </si>
  <si>
    <t>12 месяцев</t>
  </si>
  <si>
    <t>Протяженность построенных (реконструированных) автомобильных дорог общего пользования местного значения, км</t>
  </si>
  <si>
    <t>Обеспечено выполнение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</si>
  <si>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Мероприятие 04.17.
Финансирование работ по капитальному ремонту автомобильных дорог общего пользования местного значения (дополнительные расходы на объекты, включенные в ГП МО)</t>
  </si>
  <si>
    <t>Площадь  отремонтированных (капитально отремонтированных) автомобильных дорог общего пользования местного значения, м2</t>
  </si>
  <si>
    <t>Мероприятие 03.01  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</si>
  <si>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r>
      <t>Мероприятие 01.01 Осуществление муниципального контроля за сохранностью автомобильных дорог местного значения в границах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муниципального образования, а также осуществление иных полномочий в области использования автомобильных дорог и осуществления дорожной деятельности</t>
    </r>
  </si>
  <si>
    <t>Управление транспорта, дорожной инфраструктуры и безопасности дорожного движения, Управление по вопросам территориальной безопасности, гражданской обороны, защиты населения и территории от чрезвычайных ситуаций</t>
  </si>
  <si>
    <t>Управление благоустройства</t>
  </si>
  <si>
    <t>2029 год</t>
  </si>
  <si>
    <t>2030 год</t>
  </si>
  <si>
    <t>2028 год</t>
  </si>
  <si>
    <t>2026-2030 годы</t>
  </si>
  <si>
    <t>Итого 2026 год</t>
  </si>
  <si>
    <t>Начальник Управления транспорта, дорожной инфраструктуры и безопасности дорожного движения</t>
  </si>
  <si>
    <t>С.В. Жабина</t>
  </si>
  <si>
    <t>Объем финансирования по годам (тыс.руб.)</t>
  </si>
  <si>
    <t xml:space="preserve">Мероприятие 02.01 Создание условий для предоставления транспортных услуг населению и организация транспортного обслуживания населения по маршрутам регулярных перевозок по регулируемым тарифам в границах муниципального образования (в части автомобильного транспорта)
</t>
  </si>
  <si>
    <t>Мероприятие 02.06 Оказание услуг по транспортному обслуживанию населения, за исключением маршрутов регулярных перевозок</t>
  </si>
  <si>
    <t xml:space="preserve">Мероприятие 02.12 Финансирование работ по строительству (реконструкции) автомобильных дорог общего пользования местного значения  (расходы на объекты, не включенные в ГП МО) </t>
  </si>
  <si>
    <t>МКУ "Упрдоркапстрой"
(приложение 3 к муниципальной программе)</t>
  </si>
  <si>
    <t xml:space="preserve"> </t>
  </si>
  <si>
    <t>Обеспечены транспортным обслуживанием мероприятия, общегосударственные праздники и юбилейные даты, ед.</t>
  </si>
  <si>
    <t>Обеспечено содержание автомобильных дорог   местного значения (в том числе парковок) за счет бюджетных средств, км</t>
  </si>
  <si>
    <t>«Развитие и функционирование дорожно-транспортного комплекса» на 2026-2030 годы</t>
  </si>
  <si>
    <t xml:space="preserve"> Подпрограмма 1 «Пассажирский транспорт общего пользования»</t>
  </si>
  <si>
    <t>Подпрограмма 3 «Безопасность дорожного движения»</t>
  </si>
  <si>
    <t>Подпрограмма 5 «Обеспечивающая подпрограмма»</t>
  </si>
  <si>
    <t>Площадь восстановления транспортно-эксплуатационных характеристик автомобильных дорог общего пользования местного значения, м2</t>
  </si>
  <si>
    <t>Выполнено работ по обеспечению транспортной безопасности объектов дорожного хозяйства, %</t>
  </si>
  <si>
    <t>Обеспечено выполнение мероприятий по безопасности дорожного движения, %</t>
  </si>
  <si>
    <t>3.1</t>
  </si>
  <si>
    <t>3.2</t>
  </si>
  <si>
    <t>Мероприятие 02.01
Строительство (реконсрукция) объектов дорожного хозяйства местного значения</t>
  </si>
  <si>
    <t>Объемы ввода в эксплуатацию после строительства и реконструкции автомобильных дорог общего пользования местного значения, км</t>
  </si>
  <si>
    <t>1.4</t>
  </si>
  <si>
    <t>Управление транспорта, дорожной инфраструктуры и безопасности дорожного движения; МКУ "Упрдоркапстрой"
(приложение 3 к муниципальной программе)</t>
  </si>
  <si>
    <t>Мероприятие 04.16
Обеспечение транспортной инфраструктурой земельных участков, предоставленных многодетным семьям</t>
  </si>
  <si>
    <t>Мероприятие 01.01 Обеспечение транспортной безопасности объектов дорожного хозяйства</t>
  </si>
  <si>
    <t>Мероприятие 01.02 Мероприятия по обеспечению безопасности дорожного движения</t>
  </si>
  <si>
    <t>Обеспечено транспортной инфраструктурой путем ремонта (капитального ремонта) автомобильных дорог к земельным участкам, предоставленным многодетным семьям, м2</t>
  </si>
  <si>
    <t xml:space="preserve">                                         ».</t>
  </si>
  <si>
    <t>Перечень мероприятий муниципальной программы Одинцовского городского округа Московской области</t>
  </si>
  <si>
    <t xml:space="preserve">Приложение 1 
к Постановлению Администрации Одинцовского городского округа Московской области
от ____________________№ _____________
"Приложение 1 к муниципальной программе
</t>
  </si>
  <si>
    <t>1.3</t>
  </si>
  <si>
    <t>Мероприятие 02.11
Финансирование работ по строительству (реконструкции) объектов дорожного хозяйства местного значения (расходы на объекты, не включенные в ГП МО)</t>
  </si>
  <si>
    <t>Объемы ввода в эксплуатацию после строительства и реконструкции объектов дорожного хозяйства местного значения, км</t>
  </si>
  <si>
    <t>Управление по строительству и модернизации объектов инженерной инфраструктуры
(приложение 3 к муниципальной программе)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</si>
</sst>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.000"/>
    <numFmt numFmtId="166" formatCode="#,##0.00000"/>
    <numFmt numFmtId="167" formatCode="0.00000"/>
    <numFmt numFmtId="168" formatCode="#,##0.00000_ ;\-#,##0.000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justify"/>
    </xf>
    <xf numFmtId="165" fontId="2" fillId="0" borderId="0" xfId="0" applyNumberFormat="1" applyFont="1" applyFill="1"/>
    <xf numFmtId="49" fontId="2" fillId="0" borderId="0" xfId="0" applyNumberFormat="1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justify" vertical="center" wrapText="1"/>
    </xf>
    <xf numFmtId="165" fontId="4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/>
    </xf>
    <xf numFmtId="16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justify"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2" xfId="0" applyFont="1" applyFill="1" applyBorder="1"/>
    <xf numFmtId="0" fontId="2" fillId="0" borderId="11" xfId="0" applyFont="1" applyFill="1" applyBorder="1"/>
    <xf numFmtId="0" fontId="2" fillId="0" borderId="1" xfId="0" applyFont="1" applyFill="1" applyBorder="1"/>
    <xf numFmtId="0" fontId="2" fillId="0" borderId="15" xfId="0" applyFont="1" applyFill="1" applyBorder="1"/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top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/>
    </xf>
    <xf numFmtId="166" fontId="2" fillId="0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/>
    </xf>
    <xf numFmtId="44" fontId="2" fillId="0" borderId="2" xfId="0" applyNumberFormat="1" applyFont="1" applyFill="1" applyBorder="1" applyAlignment="1">
      <alignment horizontal="left" vertical="top" wrapText="1"/>
    </xf>
    <xf numFmtId="167" fontId="2" fillId="0" borderId="6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center"/>
    </xf>
    <xf numFmtId="166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44" fontId="2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justify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9" fillId="2" borderId="13" xfId="0" applyNumberFormat="1" applyFont="1" applyFill="1" applyBorder="1" applyAlignment="1">
      <alignment horizontal="center" vertical="center" wrapText="1"/>
    </xf>
    <xf numFmtId="166" fontId="9" fillId="0" borderId="5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166" fontId="9" fillId="2" borderId="5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8" fontId="4" fillId="2" borderId="5" xfId="0" applyNumberFormat="1" applyFont="1" applyFill="1" applyBorder="1" applyAlignment="1">
      <alignment horizontal="center" vertical="center" wrapText="1"/>
    </xf>
    <xf numFmtId="166" fontId="10" fillId="2" borderId="5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top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/>
    <xf numFmtId="166" fontId="2" fillId="2" borderId="2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top" wrapText="1"/>
    </xf>
    <xf numFmtId="49" fontId="7" fillId="0" borderId="8" xfId="0" applyNumberFormat="1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2" fillId="2" borderId="6" xfId="0" applyFont="1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166" fontId="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66" fontId="2" fillId="0" borderId="8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66" fontId="2" fillId="0" borderId="3" xfId="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/>
    <xf numFmtId="166" fontId="2" fillId="2" borderId="8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justify" vertical="top" wrapText="1"/>
    </xf>
    <xf numFmtId="0" fontId="0" fillId="0" borderId="2" xfId="0" applyFill="1" applyBorder="1" applyAlignment="1">
      <alignment horizontal="justify" vertical="top" wrapText="1"/>
    </xf>
    <xf numFmtId="0" fontId="12" fillId="0" borderId="8" xfId="0" applyFont="1" applyFill="1" applyBorder="1" applyAlignment="1"/>
    <xf numFmtId="166" fontId="2" fillId="0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166" fontId="12" fillId="2" borderId="4" xfId="0" applyNumberFormat="1" applyFont="1" applyFill="1" applyBorder="1" applyAlignment="1">
      <alignment horizontal="center" vertical="center" wrapText="1"/>
    </xf>
    <xf numFmtId="166" fontId="12" fillId="2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8" xfId="0" applyNumberFormat="1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/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49" fontId="2" fillId="0" borderId="0" xfId="0" applyNumberFormat="1" applyFont="1" applyFill="1" applyAlignment="1">
      <alignment horizontal="left" vertical="top" wrapText="1"/>
    </xf>
    <xf numFmtId="166" fontId="4" fillId="2" borderId="3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166" fontId="12" fillId="0" borderId="4" xfId="0" applyNumberFormat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166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49" fontId="2" fillId="0" borderId="6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145"/>
  <sheetViews>
    <sheetView tabSelected="1" topLeftCell="A43" zoomScale="90" zoomScaleNormal="90" zoomScaleSheetLayoutView="90" workbookViewId="0">
      <selection activeCell="F59" sqref="F59:J59"/>
    </sheetView>
  </sheetViews>
  <sheetFormatPr defaultColWidth="9.140625" defaultRowHeight="12.75" x14ac:dyDescent="0.2"/>
  <cols>
    <col min="1" max="1" width="4.7109375" style="1" customWidth="1"/>
    <col min="2" max="2" width="26.85546875" style="1" customWidth="1"/>
    <col min="3" max="3" width="12.7109375" style="1" customWidth="1"/>
    <col min="4" max="4" width="16" style="1" customWidth="1"/>
    <col min="5" max="5" width="16" style="34" customWidth="1"/>
    <col min="6" max="8" width="16.7109375" style="1" customWidth="1"/>
    <col min="9" max="9" width="17.7109375" style="3" customWidth="1"/>
    <col min="10" max="12" width="16" style="3" customWidth="1"/>
    <col min="13" max="13" width="17.42578125" style="3" customWidth="1"/>
    <col min="14" max="14" width="16.7109375" style="3" customWidth="1"/>
    <col min="15" max="15" width="28.85546875" style="1" customWidth="1"/>
    <col min="16" max="16" width="5.42578125" style="1" hidden="1" customWidth="1"/>
    <col min="17" max="17" width="13" style="1" hidden="1" customWidth="1"/>
    <col min="18" max="18" width="9.140625" style="1" hidden="1" customWidth="1"/>
    <col min="19" max="16384" width="9.140625" style="1"/>
  </cols>
  <sheetData>
    <row r="1" spans="1:18" s="3" customFormat="1" ht="86.25" customHeight="1" x14ac:dyDescent="0.2">
      <c r="A1" s="18"/>
      <c r="B1" s="18"/>
      <c r="C1" s="18"/>
      <c r="D1" s="18"/>
      <c r="E1" s="29"/>
      <c r="F1" s="18"/>
      <c r="G1" s="18"/>
      <c r="H1" s="18"/>
      <c r="I1" s="18"/>
      <c r="J1" s="18"/>
      <c r="K1" s="18"/>
      <c r="L1" s="18"/>
      <c r="M1" s="18"/>
      <c r="N1" s="238" t="s">
        <v>97</v>
      </c>
      <c r="O1" s="238"/>
      <c r="P1" s="19"/>
      <c r="Q1" s="19"/>
      <c r="R1" s="19"/>
    </row>
    <row r="2" spans="1:18" s="3" customFormat="1" ht="22.5" customHeight="1" x14ac:dyDescent="0.25">
      <c r="A2" s="242" t="s">
        <v>96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18"/>
      <c r="Q2" s="18"/>
      <c r="R2" s="18"/>
    </row>
    <row r="3" spans="1:18" s="3" customFormat="1" ht="21.75" customHeight="1" x14ac:dyDescent="0.2">
      <c r="A3" s="243" t="s">
        <v>78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18"/>
      <c r="Q3" s="18"/>
      <c r="R3" s="18"/>
    </row>
    <row r="4" spans="1:18" s="3" customFormat="1" ht="30" customHeight="1" x14ac:dyDescent="0.2">
      <c r="A4" s="247" t="s">
        <v>0</v>
      </c>
      <c r="B4" s="248" t="s">
        <v>19</v>
      </c>
      <c r="C4" s="248" t="s">
        <v>1</v>
      </c>
      <c r="D4" s="248" t="s">
        <v>2</v>
      </c>
      <c r="E4" s="245" t="s">
        <v>34</v>
      </c>
      <c r="F4" s="259" t="s">
        <v>70</v>
      </c>
      <c r="G4" s="259"/>
      <c r="H4" s="259"/>
      <c r="I4" s="259"/>
      <c r="J4" s="259"/>
      <c r="K4" s="259"/>
      <c r="L4" s="259"/>
      <c r="M4" s="259"/>
      <c r="N4" s="260"/>
      <c r="O4" s="245" t="s">
        <v>22</v>
      </c>
      <c r="P4" s="249" t="s">
        <v>21</v>
      </c>
      <c r="Q4" s="250"/>
      <c r="R4" s="251"/>
    </row>
    <row r="5" spans="1:18" s="3" customFormat="1" ht="30" customHeight="1" x14ac:dyDescent="0.25">
      <c r="A5" s="247"/>
      <c r="B5" s="248"/>
      <c r="C5" s="248"/>
      <c r="D5" s="248"/>
      <c r="E5" s="246"/>
      <c r="F5" s="255" t="s">
        <v>3</v>
      </c>
      <c r="G5" s="154"/>
      <c r="H5" s="154"/>
      <c r="I5" s="154"/>
      <c r="J5" s="256"/>
      <c r="K5" s="62" t="s">
        <v>17</v>
      </c>
      <c r="L5" s="62" t="s">
        <v>65</v>
      </c>
      <c r="M5" s="14" t="s">
        <v>63</v>
      </c>
      <c r="N5" s="14" t="s">
        <v>64</v>
      </c>
      <c r="O5" s="246"/>
      <c r="P5" s="252"/>
      <c r="Q5" s="253"/>
      <c r="R5" s="254"/>
    </row>
    <row r="6" spans="1:18" s="3" customFormat="1" ht="18.75" customHeight="1" x14ac:dyDescent="0.2">
      <c r="A6" s="224" t="s">
        <v>79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6"/>
    </row>
    <row r="7" spans="1:18" s="3" customFormat="1" ht="19.5" customHeight="1" x14ac:dyDescent="0.2">
      <c r="A7" s="209" t="s">
        <v>42</v>
      </c>
      <c r="B7" s="257" t="s">
        <v>16</v>
      </c>
      <c r="C7" s="149" t="s">
        <v>66</v>
      </c>
      <c r="D7" s="28" t="s">
        <v>4</v>
      </c>
      <c r="E7" s="30">
        <f t="shared" ref="E7:E11" si="0">SUM(F7:N7)</f>
        <v>2692581.0006200001</v>
      </c>
      <c r="F7" s="153">
        <f>SUM(F8:J9)</f>
        <v>666866.63293999992</v>
      </c>
      <c r="G7" s="186"/>
      <c r="H7" s="186"/>
      <c r="I7" s="186"/>
      <c r="J7" s="187"/>
      <c r="K7" s="91">
        <f>SUM(K8:K9)</f>
        <v>513861.51584000001</v>
      </c>
      <c r="L7" s="91">
        <f>SUM(L8:L9)</f>
        <v>513861.51584000001</v>
      </c>
      <c r="M7" s="91">
        <f>SUM(M8:M9)</f>
        <v>498995.66800000001</v>
      </c>
      <c r="N7" s="91">
        <f>SUM(N8:N9)</f>
        <v>498995.66800000001</v>
      </c>
      <c r="O7" s="149" t="s">
        <v>5</v>
      </c>
      <c r="P7" s="20"/>
      <c r="Q7" s="21"/>
      <c r="R7" s="22"/>
    </row>
    <row r="8" spans="1:18" s="3" customFormat="1" ht="38.25" x14ac:dyDescent="0.2">
      <c r="A8" s="215"/>
      <c r="B8" s="258"/>
      <c r="C8" s="161"/>
      <c r="D8" s="15" t="s">
        <v>6</v>
      </c>
      <c r="E8" s="78">
        <f t="shared" si="0"/>
        <v>0</v>
      </c>
      <c r="F8" s="153">
        <f>SUM(F11)</f>
        <v>0</v>
      </c>
      <c r="G8" s="186"/>
      <c r="H8" s="186"/>
      <c r="I8" s="186"/>
      <c r="J8" s="187"/>
      <c r="K8" s="91">
        <f>SUM(K11)</f>
        <v>0</v>
      </c>
      <c r="L8" s="91">
        <f t="shared" ref="L8:N8" si="1">SUM(L11)</f>
        <v>0</v>
      </c>
      <c r="M8" s="91">
        <f t="shared" si="1"/>
        <v>0</v>
      </c>
      <c r="N8" s="91">
        <f t="shared" si="1"/>
        <v>0</v>
      </c>
      <c r="O8" s="161"/>
      <c r="P8" s="23"/>
      <c r="Q8" s="18"/>
      <c r="R8" s="24"/>
    </row>
    <row r="9" spans="1:18" s="3" customFormat="1" ht="40.5" customHeight="1" x14ac:dyDescent="0.2">
      <c r="A9" s="215"/>
      <c r="B9" s="258"/>
      <c r="C9" s="161"/>
      <c r="D9" s="15" t="s">
        <v>7</v>
      </c>
      <c r="E9" s="78">
        <f t="shared" si="0"/>
        <v>2692581.0006200001</v>
      </c>
      <c r="F9" s="153">
        <f>SUM(F12,F17)</f>
        <v>666866.63293999992</v>
      </c>
      <c r="G9" s="186"/>
      <c r="H9" s="186"/>
      <c r="I9" s="186"/>
      <c r="J9" s="187"/>
      <c r="K9" s="91">
        <f>SUM(K12,K17)</f>
        <v>513861.51584000001</v>
      </c>
      <c r="L9" s="91">
        <f>SUM(L12,L17)</f>
        <v>513861.51584000001</v>
      </c>
      <c r="M9" s="91">
        <f>SUM(M12,M17)</f>
        <v>498995.66800000001</v>
      </c>
      <c r="N9" s="91">
        <f>SUM(N12,N17)</f>
        <v>498995.66800000001</v>
      </c>
      <c r="O9" s="150"/>
      <c r="P9" s="25"/>
      <c r="Q9" s="26"/>
      <c r="R9" s="27"/>
    </row>
    <row r="10" spans="1:18" s="3" customFormat="1" ht="24.75" customHeight="1" x14ac:dyDescent="0.2">
      <c r="A10" s="209" t="s">
        <v>45</v>
      </c>
      <c r="B10" s="296" t="s">
        <v>71</v>
      </c>
      <c r="C10" s="144" t="s">
        <v>66</v>
      </c>
      <c r="D10" s="68" t="s">
        <v>4</v>
      </c>
      <c r="E10" s="69">
        <f>SUM(F10:N10)</f>
        <v>2656647.6606200002</v>
      </c>
      <c r="F10" s="146">
        <f>SUM(F11:J12)</f>
        <v>659679.96493999998</v>
      </c>
      <c r="G10" s="194"/>
      <c r="H10" s="194"/>
      <c r="I10" s="194"/>
      <c r="J10" s="195"/>
      <c r="K10" s="92">
        <f>SUM(K11:K12)</f>
        <v>506674.84784</v>
      </c>
      <c r="L10" s="92">
        <f>SUM(L11:L12)</f>
        <v>506674.84784</v>
      </c>
      <c r="M10" s="92">
        <f>SUM(M11:M12)</f>
        <v>491809</v>
      </c>
      <c r="N10" s="92">
        <f>SUM(N11:N12)</f>
        <v>491809</v>
      </c>
      <c r="O10" s="149" t="s">
        <v>5</v>
      </c>
      <c r="P10" s="199" t="s">
        <v>24</v>
      </c>
      <c r="Q10" s="261"/>
      <c r="R10" s="262"/>
    </row>
    <row r="11" spans="1:18" s="3" customFormat="1" ht="39.75" customHeight="1" x14ac:dyDescent="0.2">
      <c r="A11" s="215"/>
      <c r="B11" s="297"/>
      <c r="C11" s="206"/>
      <c r="D11" s="70" t="s">
        <v>6</v>
      </c>
      <c r="E11" s="69">
        <f t="shared" si="0"/>
        <v>0</v>
      </c>
      <c r="F11" s="146">
        <v>0</v>
      </c>
      <c r="G11" s="194"/>
      <c r="H11" s="194"/>
      <c r="I11" s="194"/>
      <c r="J11" s="195"/>
      <c r="K11" s="92">
        <v>0</v>
      </c>
      <c r="L11" s="92">
        <v>0</v>
      </c>
      <c r="M11" s="92">
        <v>0</v>
      </c>
      <c r="N11" s="92">
        <v>0</v>
      </c>
      <c r="O11" s="161"/>
      <c r="P11" s="263"/>
      <c r="Q11" s="264"/>
      <c r="R11" s="265"/>
    </row>
    <row r="12" spans="1:18" s="3" customFormat="1" ht="75.75" customHeight="1" x14ac:dyDescent="0.2">
      <c r="A12" s="227"/>
      <c r="B12" s="298"/>
      <c r="C12" s="145"/>
      <c r="D12" s="70" t="s">
        <v>7</v>
      </c>
      <c r="E12" s="80">
        <f>SUM(F12:N12)</f>
        <v>2656647.6606200002</v>
      </c>
      <c r="F12" s="146">
        <v>659679.96493999998</v>
      </c>
      <c r="G12" s="207"/>
      <c r="H12" s="207"/>
      <c r="I12" s="207"/>
      <c r="J12" s="208"/>
      <c r="K12" s="90">
        <v>506674.84784</v>
      </c>
      <c r="L12" s="90">
        <v>506674.84784</v>
      </c>
      <c r="M12" s="90">
        <v>491809</v>
      </c>
      <c r="N12" s="90">
        <v>491809</v>
      </c>
      <c r="O12" s="150"/>
      <c r="P12" s="266"/>
      <c r="Q12" s="267"/>
      <c r="R12" s="268"/>
    </row>
    <row r="13" spans="1:18" s="3" customFormat="1" ht="37.5" customHeight="1" x14ac:dyDescent="0.2">
      <c r="A13" s="151"/>
      <c r="B13" s="158" t="s">
        <v>56</v>
      </c>
      <c r="C13" s="144"/>
      <c r="D13" s="144"/>
      <c r="E13" s="217" t="s">
        <v>35</v>
      </c>
      <c r="F13" s="172" t="s">
        <v>67</v>
      </c>
      <c r="G13" s="170" t="s">
        <v>28</v>
      </c>
      <c r="H13" s="171"/>
      <c r="I13" s="171"/>
      <c r="J13" s="171"/>
      <c r="K13" s="172" t="s">
        <v>17</v>
      </c>
      <c r="L13" s="172" t="s">
        <v>65</v>
      </c>
      <c r="M13" s="172" t="s">
        <v>63</v>
      </c>
      <c r="N13" s="172" t="s">
        <v>64</v>
      </c>
      <c r="O13" s="149"/>
      <c r="P13" s="65"/>
      <c r="Q13" s="66"/>
      <c r="R13" s="67"/>
    </row>
    <row r="14" spans="1:18" s="3" customFormat="1" ht="31.5" customHeight="1" x14ac:dyDescent="0.2">
      <c r="A14" s="152"/>
      <c r="B14" s="233"/>
      <c r="C14" s="206"/>
      <c r="D14" s="206"/>
      <c r="E14" s="237"/>
      <c r="F14" s="173"/>
      <c r="G14" s="87" t="s">
        <v>51</v>
      </c>
      <c r="H14" s="87" t="s">
        <v>52</v>
      </c>
      <c r="I14" s="87" t="s">
        <v>53</v>
      </c>
      <c r="J14" s="87" t="s">
        <v>54</v>
      </c>
      <c r="K14" s="193"/>
      <c r="L14" s="193"/>
      <c r="M14" s="193"/>
      <c r="N14" s="193"/>
      <c r="O14" s="156"/>
      <c r="P14" s="65"/>
      <c r="Q14" s="66"/>
      <c r="R14" s="67"/>
    </row>
    <row r="15" spans="1:18" s="3" customFormat="1" ht="33" customHeight="1" x14ac:dyDescent="0.2">
      <c r="A15" s="152"/>
      <c r="B15" s="234"/>
      <c r="C15" s="145"/>
      <c r="D15" s="145"/>
      <c r="E15" s="71">
        <v>100</v>
      </c>
      <c r="F15" s="72">
        <v>100</v>
      </c>
      <c r="G15" s="72">
        <v>100</v>
      </c>
      <c r="H15" s="72">
        <v>100</v>
      </c>
      <c r="I15" s="72">
        <v>100</v>
      </c>
      <c r="J15" s="72">
        <v>100</v>
      </c>
      <c r="K15" s="72" t="s">
        <v>31</v>
      </c>
      <c r="L15" s="72" t="s">
        <v>31</v>
      </c>
      <c r="M15" s="72" t="s">
        <v>31</v>
      </c>
      <c r="N15" s="72" t="s">
        <v>31</v>
      </c>
      <c r="O15" s="157"/>
      <c r="P15" s="65"/>
      <c r="Q15" s="66"/>
      <c r="R15" s="67"/>
    </row>
    <row r="16" spans="1:18" s="3" customFormat="1" ht="19.5" customHeight="1" x14ac:dyDescent="0.2">
      <c r="A16" s="151" t="s">
        <v>46</v>
      </c>
      <c r="B16" s="269" t="s">
        <v>72</v>
      </c>
      <c r="C16" s="299" t="s">
        <v>66</v>
      </c>
      <c r="D16" s="73" t="s">
        <v>4</v>
      </c>
      <c r="E16" s="86">
        <f>SUM(F16:N16)</f>
        <v>35933.339999999997</v>
      </c>
      <c r="F16" s="146">
        <f>SUM(F17)</f>
        <v>7186.6679999999997</v>
      </c>
      <c r="G16" s="194"/>
      <c r="H16" s="194"/>
      <c r="I16" s="194"/>
      <c r="J16" s="195"/>
      <c r="K16" s="90">
        <f>SUM(K17)</f>
        <v>7186.6679999999997</v>
      </c>
      <c r="L16" s="90">
        <f>SUM(L17)</f>
        <v>7186.6679999999997</v>
      </c>
      <c r="M16" s="90">
        <f>SUM(M17)</f>
        <v>7186.6679999999997</v>
      </c>
      <c r="N16" s="90">
        <f>SUM(N17)</f>
        <v>7186.6679999999997</v>
      </c>
      <c r="O16" s="149" t="s">
        <v>5</v>
      </c>
      <c r="P16" s="37"/>
      <c r="Q16" s="38"/>
      <c r="R16" s="39"/>
    </row>
    <row r="17" spans="1:18" s="3" customFormat="1" ht="44.25" customHeight="1" x14ac:dyDescent="0.2">
      <c r="A17" s="152"/>
      <c r="B17" s="269"/>
      <c r="C17" s="299"/>
      <c r="D17" s="73" t="s">
        <v>7</v>
      </c>
      <c r="E17" s="86">
        <f>SUM(F17:N17)</f>
        <v>35933.339999999997</v>
      </c>
      <c r="F17" s="146">
        <v>7186.6679999999997</v>
      </c>
      <c r="G17" s="194"/>
      <c r="H17" s="194"/>
      <c r="I17" s="194"/>
      <c r="J17" s="195"/>
      <c r="K17" s="90">
        <v>7186.6679999999997</v>
      </c>
      <c r="L17" s="90">
        <v>7186.6679999999997</v>
      </c>
      <c r="M17" s="90">
        <v>7186.6679999999997</v>
      </c>
      <c r="N17" s="90">
        <v>7186.6679999999997</v>
      </c>
      <c r="O17" s="150"/>
      <c r="P17" s="37"/>
      <c r="Q17" s="38"/>
      <c r="R17" s="39"/>
    </row>
    <row r="18" spans="1:18" s="3" customFormat="1" ht="23.25" customHeight="1" x14ac:dyDescent="0.2">
      <c r="A18" s="209"/>
      <c r="B18" s="158" t="s">
        <v>76</v>
      </c>
      <c r="C18" s="144"/>
      <c r="D18" s="144"/>
      <c r="E18" s="217" t="s">
        <v>35</v>
      </c>
      <c r="F18" s="172" t="s">
        <v>67</v>
      </c>
      <c r="G18" s="170" t="s">
        <v>28</v>
      </c>
      <c r="H18" s="171"/>
      <c r="I18" s="171"/>
      <c r="J18" s="171"/>
      <c r="K18" s="172" t="s">
        <v>17</v>
      </c>
      <c r="L18" s="172" t="s">
        <v>65</v>
      </c>
      <c r="M18" s="172" t="s">
        <v>63</v>
      </c>
      <c r="N18" s="172" t="s">
        <v>64</v>
      </c>
      <c r="O18" s="149"/>
      <c r="P18" s="83"/>
      <c r="Q18" s="84"/>
      <c r="R18" s="85"/>
    </row>
    <row r="19" spans="1:18" s="3" customFormat="1" ht="25.5" customHeight="1" x14ac:dyDescent="0.2">
      <c r="A19" s="156"/>
      <c r="B19" s="213"/>
      <c r="C19" s="206"/>
      <c r="D19" s="206"/>
      <c r="E19" s="237"/>
      <c r="F19" s="173"/>
      <c r="G19" s="98" t="s">
        <v>51</v>
      </c>
      <c r="H19" s="98" t="s">
        <v>52</v>
      </c>
      <c r="I19" s="98" t="s">
        <v>53</v>
      </c>
      <c r="J19" s="98" t="s">
        <v>54</v>
      </c>
      <c r="K19" s="193"/>
      <c r="L19" s="193"/>
      <c r="M19" s="193"/>
      <c r="N19" s="193"/>
      <c r="O19" s="156"/>
      <c r="P19" s="83"/>
      <c r="Q19" s="84"/>
      <c r="R19" s="85"/>
    </row>
    <row r="20" spans="1:18" s="3" customFormat="1" ht="21.75" customHeight="1" x14ac:dyDescent="0.2">
      <c r="A20" s="156"/>
      <c r="B20" s="214"/>
      <c r="C20" s="145"/>
      <c r="D20" s="145"/>
      <c r="E20" s="111">
        <f>SUM(J20:N20)</f>
        <v>40</v>
      </c>
      <c r="F20" s="109">
        <f>J20</f>
        <v>40</v>
      </c>
      <c r="G20" s="112">
        <v>10</v>
      </c>
      <c r="H20" s="112">
        <v>20</v>
      </c>
      <c r="I20" s="112">
        <v>30</v>
      </c>
      <c r="J20" s="112">
        <v>40</v>
      </c>
      <c r="K20" s="110">
        <v>0</v>
      </c>
      <c r="L20" s="110">
        <v>0</v>
      </c>
      <c r="M20" s="110">
        <v>0</v>
      </c>
      <c r="N20" s="110">
        <v>0</v>
      </c>
      <c r="O20" s="157"/>
      <c r="P20" s="83"/>
      <c r="Q20" s="84"/>
      <c r="R20" s="85"/>
    </row>
    <row r="21" spans="1:18" s="3" customFormat="1" ht="22.9" customHeight="1" x14ac:dyDescent="0.2">
      <c r="A21" s="239" t="s">
        <v>8</v>
      </c>
      <c r="B21" s="240"/>
      <c r="C21" s="240"/>
      <c r="D21" s="241"/>
      <c r="E21" s="82">
        <f>SUM(F21:N21)</f>
        <v>2692581.0006200001</v>
      </c>
      <c r="F21" s="229">
        <f>SUM(F7)</f>
        <v>666866.63293999992</v>
      </c>
      <c r="G21" s="186"/>
      <c r="H21" s="186"/>
      <c r="I21" s="186"/>
      <c r="J21" s="187"/>
      <c r="K21" s="63">
        <f>K7</f>
        <v>513861.51584000001</v>
      </c>
      <c r="L21" s="63">
        <f t="shared" ref="L21:N21" si="2">SUM(L22:L23)</f>
        <v>513861.51584000001</v>
      </c>
      <c r="M21" s="63">
        <f t="shared" si="2"/>
        <v>498995.66800000001</v>
      </c>
      <c r="N21" s="63">
        <f t="shared" si="2"/>
        <v>498995.66800000001</v>
      </c>
      <c r="O21" s="162"/>
      <c r="P21" s="20"/>
      <c r="Q21" s="21"/>
      <c r="R21" s="22"/>
    </row>
    <row r="22" spans="1:18" s="3" customFormat="1" ht="22.5" customHeight="1" x14ac:dyDescent="0.2">
      <c r="A22" s="239" t="s">
        <v>6</v>
      </c>
      <c r="B22" s="240"/>
      <c r="C22" s="240"/>
      <c r="D22" s="241"/>
      <c r="E22" s="82">
        <f>SUM(F22:N22)</f>
        <v>0</v>
      </c>
      <c r="F22" s="229">
        <f>SUM(F8)</f>
        <v>0</v>
      </c>
      <c r="G22" s="186"/>
      <c r="H22" s="186"/>
      <c r="I22" s="186"/>
      <c r="J22" s="187"/>
      <c r="K22" s="63">
        <f>K8</f>
        <v>0</v>
      </c>
      <c r="L22" s="63">
        <f t="shared" ref="L22:N23" si="3">L8</f>
        <v>0</v>
      </c>
      <c r="M22" s="63">
        <f t="shared" si="3"/>
        <v>0</v>
      </c>
      <c r="N22" s="63">
        <f t="shared" si="3"/>
        <v>0</v>
      </c>
      <c r="O22" s="228"/>
      <c r="P22" s="23"/>
      <c r="Q22" s="18"/>
      <c r="R22" s="24"/>
    </row>
    <row r="23" spans="1:18" s="3" customFormat="1" ht="22.5" customHeight="1" x14ac:dyDescent="0.2">
      <c r="A23" s="239" t="s">
        <v>7</v>
      </c>
      <c r="B23" s="240"/>
      <c r="C23" s="240"/>
      <c r="D23" s="241"/>
      <c r="E23" s="82">
        <f>SUM(F23:N23)</f>
        <v>2692581.0006200001</v>
      </c>
      <c r="F23" s="229">
        <f>F9</f>
        <v>666866.63293999992</v>
      </c>
      <c r="G23" s="186"/>
      <c r="H23" s="186"/>
      <c r="I23" s="186"/>
      <c r="J23" s="187"/>
      <c r="K23" s="63">
        <f>K9</f>
        <v>513861.51584000001</v>
      </c>
      <c r="L23" s="63">
        <f t="shared" si="3"/>
        <v>513861.51584000001</v>
      </c>
      <c r="M23" s="63">
        <f t="shared" si="3"/>
        <v>498995.66800000001</v>
      </c>
      <c r="N23" s="63">
        <f t="shared" si="3"/>
        <v>498995.66800000001</v>
      </c>
      <c r="O23" s="191"/>
      <c r="P23" s="23"/>
      <c r="Q23" s="18"/>
      <c r="R23" s="24"/>
    </row>
    <row r="24" spans="1:18" s="3" customFormat="1" ht="19.5" customHeight="1" x14ac:dyDescent="0.2">
      <c r="A24" s="224" t="s">
        <v>30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6"/>
      <c r="P24" s="25"/>
      <c r="Q24" s="26"/>
      <c r="R24" s="27"/>
    </row>
    <row r="25" spans="1:18" s="3" customFormat="1" ht="19.5" customHeight="1" x14ac:dyDescent="0.2">
      <c r="A25" s="209" t="s">
        <v>42</v>
      </c>
      <c r="B25" s="257" t="s">
        <v>9</v>
      </c>
      <c r="C25" s="149" t="s">
        <v>66</v>
      </c>
      <c r="D25" s="16" t="s">
        <v>4</v>
      </c>
      <c r="E25" s="78">
        <f>SUM(F25:N25)</f>
        <v>1048426.70733</v>
      </c>
      <c r="F25" s="153">
        <f>SUM(F26+F27)</f>
        <v>1048426.70733</v>
      </c>
      <c r="G25" s="186"/>
      <c r="H25" s="186"/>
      <c r="I25" s="186"/>
      <c r="J25" s="187"/>
      <c r="K25" s="64">
        <f>SUM(K26:K27)</f>
        <v>0</v>
      </c>
      <c r="L25" s="64">
        <f>SUM(L26:L27)</f>
        <v>0</v>
      </c>
      <c r="M25" s="64">
        <f>SUM(M26:M27)</f>
        <v>0</v>
      </c>
      <c r="N25" s="64">
        <f>SUM(N26:N27)</f>
        <v>0</v>
      </c>
      <c r="O25" s="149" t="s">
        <v>10</v>
      </c>
      <c r="P25" s="20"/>
      <c r="Q25" s="21"/>
      <c r="R25" s="22"/>
    </row>
    <row r="26" spans="1:18" s="3" customFormat="1" ht="38.25" x14ac:dyDescent="0.2">
      <c r="A26" s="215"/>
      <c r="B26" s="258"/>
      <c r="C26" s="161"/>
      <c r="D26" s="16" t="s">
        <v>6</v>
      </c>
      <c r="E26" s="78">
        <f>SUM(F26:N26)</f>
        <v>287176.35499999998</v>
      </c>
      <c r="F26" s="153">
        <f>SUM(F29,F35,F46)</f>
        <v>287176.35499999998</v>
      </c>
      <c r="G26" s="186"/>
      <c r="H26" s="186"/>
      <c r="I26" s="186"/>
      <c r="J26" s="187"/>
      <c r="K26" s="64">
        <f>SUM(K29,K35,K46)</f>
        <v>0</v>
      </c>
      <c r="L26" s="64">
        <f>SUM(L29,L35,L46)</f>
        <v>0</v>
      </c>
      <c r="M26" s="64">
        <f>SUM(M29,M35,M46)</f>
        <v>0</v>
      </c>
      <c r="N26" s="64">
        <f>SUM(N29,N35,N46)</f>
        <v>0</v>
      </c>
      <c r="O26" s="161"/>
      <c r="P26" s="23"/>
      <c r="Q26" s="18"/>
      <c r="R26" s="24"/>
    </row>
    <row r="27" spans="1:18" s="3" customFormat="1" ht="52.5" customHeight="1" x14ac:dyDescent="0.2">
      <c r="A27" s="227"/>
      <c r="B27" s="300"/>
      <c r="C27" s="150"/>
      <c r="D27" s="17" t="s">
        <v>7</v>
      </c>
      <c r="E27" s="78">
        <f>SUM(F27:N27)</f>
        <v>761250.35233000002</v>
      </c>
      <c r="F27" s="153">
        <f>SUM(F30,F36,F41,F47)</f>
        <v>761250.35233000002</v>
      </c>
      <c r="G27" s="186"/>
      <c r="H27" s="186"/>
      <c r="I27" s="186"/>
      <c r="J27" s="187"/>
      <c r="K27" s="64">
        <f>SUM(K30,K36,K41,K47)</f>
        <v>0</v>
      </c>
      <c r="L27" s="64">
        <f>SUM(L30,L36,L41,L47)</f>
        <v>0</v>
      </c>
      <c r="M27" s="64">
        <f>SUM(M30,M36,M41,M47)</f>
        <v>0</v>
      </c>
      <c r="N27" s="64">
        <f>SUM(N30,N36,N41,N47)</f>
        <v>0</v>
      </c>
      <c r="O27" s="150"/>
      <c r="P27" s="25"/>
      <c r="Q27" s="26"/>
      <c r="R27" s="27"/>
    </row>
    <row r="28" spans="1:18" s="3" customFormat="1" ht="24.75" customHeight="1" x14ac:dyDescent="0.2">
      <c r="A28" s="151" t="s">
        <v>45</v>
      </c>
      <c r="B28" s="158" t="s">
        <v>87</v>
      </c>
      <c r="C28" s="149" t="s">
        <v>66</v>
      </c>
      <c r="D28" s="16" t="s">
        <v>4</v>
      </c>
      <c r="E28" s="121">
        <f t="shared" ref="E28:E30" si="4">SUM(F28:N28)</f>
        <v>323578.995</v>
      </c>
      <c r="F28" s="153">
        <f>SUM(F29:J30)</f>
        <v>323578.995</v>
      </c>
      <c r="G28" s="154"/>
      <c r="H28" s="154"/>
      <c r="I28" s="154"/>
      <c r="J28" s="155"/>
      <c r="K28" s="64">
        <f>SUM(K29:K30)</f>
        <v>0</v>
      </c>
      <c r="L28" s="64">
        <f t="shared" ref="L28:N28" si="5">SUM(L29:L30)</f>
        <v>0</v>
      </c>
      <c r="M28" s="64">
        <f t="shared" si="5"/>
        <v>0</v>
      </c>
      <c r="N28" s="64">
        <f t="shared" si="5"/>
        <v>0</v>
      </c>
      <c r="O28" s="149" t="s">
        <v>90</v>
      </c>
      <c r="P28" s="23"/>
      <c r="Q28" s="18"/>
      <c r="R28" s="24"/>
    </row>
    <row r="29" spans="1:18" s="3" customFormat="1" ht="39" customHeight="1" x14ac:dyDescent="0.2">
      <c r="A29" s="152"/>
      <c r="B29" s="159"/>
      <c r="C29" s="161"/>
      <c r="D29" s="16" t="s">
        <v>6</v>
      </c>
      <c r="E29" s="121">
        <f t="shared" si="4"/>
        <v>287176.35499999998</v>
      </c>
      <c r="F29" s="153">
        <v>287176.35499999998</v>
      </c>
      <c r="G29" s="154"/>
      <c r="H29" s="154"/>
      <c r="I29" s="154"/>
      <c r="J29" s="155"/>
      <c r="K29" s="64">
        <v>0</v>
      </c>
      <c r="L29" s="64">
        <v>0</v>
      </c>
      <c r="M29" s="64">
        <v>0</v>
      </c>
      <c r="N29" s="64">
        <v>0</v>
      </c>
      <c r="O29" s="161"/>
      <c r="P29" s="23"/>
      <c r="Q29" s="18"/>
      <c r="R29" s="24"/>
    </row>
    <row r="30" spans="1:18" s="3" customFormat="1" ht="51" customHeight="1" x14ac:dyDescent="0.2">
      <c r="A30" s="152"/>
      <c r="B30" s="160"/>
      <c r="C30" s="150"/>
      <c r="D30" s="115" t="s">
        <v>7</v>
      </c>
      <c r="E30" s="121">
        <f t="shared" si="4"/>
        <v>36402.639999999999</v>
      </c>
      <c r="F30" s="153">
        <v>36402.639999999999</v>
      </c>
      <c r="G30" s="154"/>
      <c r="H30" s="154"/>
      <c r="I30" s="154"/>
      <c r="J30" s="155"/>
      <c r="K30" s="64">
        <v>0</v>
      </c>
      <c r="L30" s="64">
        <v>0</v>
      </c>
      <c r="M30" s="64">
        <v>0</v>
      </c>
      <c r="N30" s="64">
        <v>0</v>
      </c>
      <c r="O30" s="150"/>
      <c r="P30" s="23"/>
      <c r="Q30" s="18"/>
      <c r="R30" s="24"/>
    </row>
    <row r="31" spans="1:18" s="3" customFormat="1" ht="21.75" customHeight="1" x14ac:dyDescent="0.2">
      <c r="A31" s="151"/>
      <c r="B31" s="158" t="s">
        <v>88</v>
      </c>
      <c r="C31" s="144"/>
      <c r="D31" s="167"/>
      <c r="E31" s="162" t="s">
        <v>29</v>
      </c>
      <c r="F31" s="164" t="s">
        <v>67</v>
      </c>
      <c r="G31" s="170" t="s">
        <v>28</v>
      </c>
      <c r="H31" s="171"/>
      <c r="I31" s="171"/>
      <c r="J31" s="171"/>
      <c r="K31" s="172" t="s">
        <v>17</v>
      </c>
      <c r="L31" s="172" t="s">
        <v>65</v>
      </c>
      <c r="M31" s="174" t="s">
        <v>63</v>
      </c>
      <c r="N31" s="174" t="s">
        <v>64</v>
      </c>
      <c r="O31" s="149"/>
      <c r="P31" s="23"/>
      <c r="Q31" s="18"/>
      <c r="R31" s="24"/>
    </row>
    <row r="32" spans="1:18" s="3" customFormat="1" ht="22.5" customHeight="1" x14ac:dyDescent="0.2">
      <c r="A32" s="152"/>
      <c r="B32" s="270"/>
      <c r="C32" s="165"/>
      <c r="D32" s="168"/>
      <c r="E32" s="163"/>
      <c r="F32" s="163"/>
      <c r="G32" s="113" t="s">
        <v>51</v>
      </c>
      <c r="H32" s="113" t="s">
        <v>52</v>
      </c>
      <c r="I32" s="113" t="s">
        <v>53</v>
      </c>
      <c r="J32" s="113" t="s">
        <v>54</v>
      </c>
      <c r="K32" s="173"/>
      <c r="L32" s="173"/>
      <c r="M32" s="175"/>
      <c r="N32" s="175"/>
      <c r="O32" s="156"/>
      <c r="P32" s="23"/>
      <c r="Q32" s="18"/>
      <c r="R32" s="24"/>
    </row>
    <row r="33" spans="1:18" s="3" customFormat="1" ht="29.25" customHeight="1" x14ac:dyDescent="0.2">
      <c r="A33" s="152"/>
      <c r="B33" s="271"/>
      <c r="C33" s="166"/>
      <c r="D33" s="169"/>
      <c r="E33" s="121">
        <f>SUM(F33,K33:N33)</f>
        <v>1.89</v>
      </c>
      <c r="F33" s="121">
        <f>J33</f>
        <v>1.89</v>
      </c>
      <c r="G33" s="91">
        <v>0</v>
      </c>
      <c r="H33" s="91">
        <v>0</v>
      </c>
      <c r="I33" s="91">
        <v>0</v>
      </c>
      <c r="J33" s="91">
        <v>1.89</v>
      </c>
      <c r="K33" s="64">
        <v>0</v>
      </c>
      <c r="L33" s="64">
        <v>0</v>
      </c>
      <c r="M33" s="64">
        <v>0</v>
      </c>
      <c r="N33" s="64">
        <v>0</v>
      </c>
      <c r="O33" s="157"/>
      <c r="P33" s="23"/>
      <c r="Q33" s="18"/>
      <c r="R33" s="24"/>
    </row>
    <row r="34" spans="1:18" s="3" customFormat="1" ht="24" customHeight="1" x14ac:dyDescent="0.2">
      <c r="A34" s="209" t="s">
        <v>46</v>
      </c>
      <c r="B34" s="158" t="s">
        <v>50</v>
      </c>
      <c r="C34" s="144" t="s">
        <v>66</v>
      </c>
      <c r="D34" s="79" t="s">
        <v>4</v>
      </c>
      <c r="E34" s="80">
        <f>SUM(F34:N34)</f>
        <v>0</v>
      </c>
      <c r="F34" s="146">
        <f>SUM(F35:J36)</f>
        <v>0</v>
      </c>
      <c r="G34" s="235"/>
      <c r="H34" s="235"/>
      <c r="I34" s="235"/>
      <c r="J34" s="236"/>
      <c r="K34" s="90">
        <f>SUM(K35:K36)</f>
        <v>0</v>
      </c>
      <c r="L34" s="90">
        <f t="shared" ref="L34:N34" si="6">SUM(L35:L36)</f>
        <v>0</v>
      </c>
      <c r="M34" s="90">
        <f t="shared" si="6"/>
        <v>0</v>
      </c>
      <c r="N34" s="90">
        <f t="shared" si="6"/>
        <v>0</v>
      </c>
      <c r="O34" s="149" t="s">
        <v>74</v>
      </c>
      <c r="P34" s="40"/>
      <c r="Q34" s="41"/>
      <c r="R34" s="42"/>
    </row>
    <row r="35" spans="1:18" s="3" customFormat="1" ht="38.25" customHeight="1" x14ac:dyDescent="0.2">
      <c r="A35" s="215"/>
      <c r="B35" s="233"/>
      <c r="C35" s="206"/>
      <c r="D35" s="79" t="s">
        <v>6</v>
      </c>
      <c r="E35" s="80">
        <f>SUM(F35:N35)</f>
        <v>0</v>
      </c>
      <c r="F35" s="146">
        <v>0</v>
      </c>
      <c r="G35" s="235"/>
      <c r="H35" s="235"/>
      <c r="I35" s="235"/>
      <c r="J35" s="236"/>
      <c r="K35" s="96">
        <v>0</v>
      </c>
      <c r="L35" s="96">
        <v>0</v>
      </c>
      <c r="M35" s="94">
        <v>0</v>
      </c>
      <c r="N35" s="94">
        <v>0</v>
      </c>
      <c r="O35" s="161"/>
      <c r="P35" s="40"/>
      <c r="Q35" s="41"/>
      <c r="R35" s="42"/>
    </row>
    <row r="36" spans="1:18" s="3" customFormat="1" ht="53.25" customHeight="1" x14ac:dyDescent="0.2">
      <c r="A36" s="227"/>
      <c r="B36" s="234"/>
      <c r="C36" s="145"/>
      <c r="D36" s="79" t="s">
        <v>7</v>
      </c>
      <c r="E36" s="80">
        <f>SUM(F36:N36)</f>
        <v>0</v>
      </c>
      <c r="F36" s="146">
        <v>0</v>
      </c>
      <c r="G36" s="235"/>
      <c r="H36" s="235"/>
      <c r="I36" s="235"/>
      <c r="J36" s="236"/>
      <c r="K36" s="96">
        <v>0</v>
      </c>
      <c r="L36" s="96">
        <v>0</v>
      </c>
      <c r="M36" s="94">
        <v>0</v>
      </c>
      <c r="N36" s="94">
        <v>0</v>
      </c>
      <c r="O36" s="150"/>
      <c r="P36" s="40"/>
      <c r="Q36" s="41"/>
      <c r="R36" s="42"/>
    </row>
    <row r="37" spans="1:18" s="3" customFormat="1" ht="19.5" customHeight="1" x14ac:dyDescent="0.2">
      <c r="A37" s="209"/>
      <c r="B37" s="158" t="s">
        <v>55</v>
      </c>
      <c r="C37" s="144"/>
      <c r="D37" s="167"/>
      <c r="E37" s="217" t="s">
        <v>29</v>
      </c>
      <c r="F37" s="172" t="s">
        <v>67</v>
      </c>
      <c r="G37" s="170" t="s">
        <v>28</v>
      </c>
      <c r="H37" s="171"/>
      <c r="I37" s="171"/>
      <c r="J37" s="171"/>
      <c r="K37" s="172" t="s">
        <v>17</v>
      </c>
      <c r="L37" s="172" t="s">
        <v>65</v>
      </c>
      <c r="M37" s="174" t="s">
        <v>63</v>
      </c>
      <c r="N37" s="174" t="s">
        <v>64</v>
      </c>
      <c r="O37" s="149"/>
      <c r="P37" s="50"/>
      <c r="Q37" s="51"/>
      <c r="R37" s="52"/>
    </row>
    <row r="38" spans="1:18" s="3" customFormat="1" ht="25.5" customHeight="1" x14ac:dyDescent="0.2">
      <c r="A38" s="156"/>
      <c r="B38" s="213"/>
      <c r="C38" s="165"/>
      <c r="D38" s="168"/>
      <c r="E38" s="173"/>
      <c r="F38" s="173"/>
      <c r="G38" s="98" t="s">
        <v>51</v>
      </c>
      <c r="H38" s="98" t="s">
        <v>52</v>
      </c>
      <c r="I38" s="98" t="s">
        <v>53</v>
      </c>
      <c r="J38" s="98" t="s">
        <v>54</v>
      </c>
      <c r="K38" s="173"/>
      <c r="L38" s="173"/>
      <c r="M38" s="175"/>
      <c r="N38" s="175"/>
      <c r="O38" s="156"/>
      <c r="P38" s="50"/>
      <c r="Q38" s="51"/>
      <c r="R38" s="52"/>
    </row>
    <row r="39" spans="1:18" s="3" customFormat="1" ht="24" customHeight="1" x14ac:dyDescent="0.2">
      <c r="A39" s="157"/>
      <c r="B39" s="214"/>
      <c r="C39" s="166"/>
      <c r="D39" s="169"/>
      <c r="E39" s="88">
        <f>SUM(F39,K39:N39)</f>
        <v>0</v>
      </c>
      <c r="F39" s="102">
        <f>SUM(J39)</f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88">
        <v>0</v>
      </c>
      <c r="N39" s="88">
        <v>0</v>
      </c>
      <c r="O39" s="157"/>
      <c r="P39" s="50"/>
      <c r="Q39" s="51"/>
      <c r="R39" s="52"/>
    </row>
    <row r="40" spans="1:18" s="3" customFormat="1" ht="27.75" customHeight="1" x14ac:dyDescent="0.2">
      <c r="A40" s="142" t="s">
        <v>98</v>
      </c>
      <c r="B40" s="140" t="s">
        <v>99</v>
      </c>
      <c r="C40" s="144" t="s">
        <v>66</v>
      </c>
      <c r="D40" s="128" t="s">
        <v>4</v>
      </c>
      <c r="E40" s="138">
        <f>SUM(F40:N40)</f>
        <v>690738.48872000002</v>
      </c>
      <c r="F40" s="146">
        <f>F41</f>
        <v>690738.48872000002</v>
      </c>
      <c r="G40" s="147"/>
      <c r="H40" s="147"/>
      <c r="I40" s="147"/>
      <c r="J40" s="148"/>
      <c r="K40" s="102">
        <f>K41</f>
        <v>0</v>
      </c>
      <c r="L40" s="102">
        <f>L41</f>
        <v>0</v>
      </c>
      <c r="M40" s="102">
        <f>M41</f>
        <v>0</v>
      </c>
      <c r="N40" s="102">
        <f>N41</f>
        <v>0</v>
      </c>
      <c r="O40" s="149" t="s">
        <v>101</v>
      </c>
      <c r="P40" s="129"/>
      <c r="Q40" s="130"/>
      <c r="R40" s="131"/>
    </row>
    <row r="41" spans="1:18" s="3" customFormat="1" ht="60" customHeight="1" x14ac:dyDescent="0.2">
      <c r="A41" s="143"/>
      <c r="B41" s="141"/>
      <c r="C41" s="145"/>
      <c r="D41" s="128" t="s">
        <v>7</v>
      </c>
      <c r="E41" s="138">
        <f>SUM(F41:N41)</f>
        <v>690738.48872000002</v>
      </c>
      <c r="F41" s="146">
        <v>690738.48872000002</v>
      </c>
      <c r="G41" s="147"/>
      <c r="H41" s="147"/>
      <c r="I41" s="147"/>
      <c r="J41" s="148"/>
      <c r="K41" s="102">
        <v>0</v>
      </c>
      <c r="L41" s="102">
        <v>0</v>
      </c>
      <c r="M41" s="88">
        <v>0</v>
      </c>
      <c r="N41" s="88">
        <v>0</v>
      </c>
      <c r="O41" s="150"/>
      <c r="P41" s="129"/>
      <c r="Q41" s="130"/>
      <c r="R41" s="131"/>
    </row>
    <row r="42" spans="1:18" s="3" customFormat="1" ht="25.5" customHeight="1" x14ac:dyDescent="0.2">
      <c r="A42" s="209"/>
      <c r="B42" s="306" t="s">
        <v>100</v>
      </c>
      <c r="C42" s="144"/>
      <c r="D42" s="167"/>
      <c r="E42" s="217" t="s">
        <v>29</v>
      </c>
      <c r="F42" s="172" t="s">
        <v>67</v>
      </c>
      <c r="G42" s="170" t="s">
        <v>28</v>
      </c>
      <c r="H42" s="171"/>
      <c r="I42" s="171"/>
      <c r="J42" s="171"/>
      <c r="K42" s="172" t="s">
        <v>17</v>
      </c>
      <c r="L42" s="172" t="s">
        <v>65</v>
      </c>
      <c r="M42" s="174" t="s">
        <v>63</v>
      </c>
      <c r="N42" s="174" t="s">
        <v>64</v>
      </c>
      <c r="O42" s="149"/>
      <c r="P42" s="133"/>
      <c r="Q42" s="134"/>
      <c r="R42" s="135"/>
    </row>
    <row r="43" spans="1:18" s="3" customFormat="1" ht="24" customHeight="1" x14ac:dyDescent="0.2">
      <c r="A43" s="156"/>
      <c r="B43" s="270"/>
      <c r="C43" s="165"/>
      <c r="D43" s="168"/>
      <c r="E43" s="173"/>
      <c r="F43" s="173"/>
      <c r="G43" s="132" t="s">
        <v>51</v>
      </c>
      <c r="H43" s="132" t="s">
        <v>52</v>
      </c>
      <c r="I43" s="132" t="s">
        <v>53</v>
      </c>
      <c r="J43" s="132" t="s">
        <v>54</v>
      </c>
      <c r="K43" s="173"/>
      <c r="L43" s="173"/>
      <c r="M43" s="175"/>
      <c r="N43" s="175"/>
      <c r="O43" s="156"/>
      <c r="P43" s="133"/>
      <c r="Q43" s="134"/>
      <c r="R43" s="135"/>
    </row>
    <row r="44" spans="1:18" s="3" customFormat="1" ht="25.5" customHeight="1" x14ac:dyDescent="0.2">
      <c r="A44" s="157"/>
      <c r="B44" s="271"/>
      <c r="C44" s="166"/>
      <c r="D44" s="169"/>
      <c r="E44" s="137">
        <f>SUM(F44,K44:N44)</f>
        <v>0.87439999999999996</v>
      </c>
      <c r="F44" s="137">
        <f>SUM(G44:J44)</f>
        <v>0.87439999999999996</v>
      </c>
      <c r="G44" s="139">
        <v>0</v>
      </c>
      <c r="H44" s="139">
        <v>0</v>
      </c>
      <c r="I44" s="139">
        <v>0</v>
      </c>
      <c r="J44" s="139">
        <v>0.87439999999999996</v>
      </c>
      <c r="K44" s="136">
        <v>0</v>
      </c>
      <c r="L44" s="136">
        <v>0</v>
      </c>
      <c r="M44" s="137">
        <v>0</v>
      </c>
      <c r="N44" s="137">
        <v>0</v>
      </c>
      <c r="O44" s="157"/>
      <c r="P44" s="133"/>
      <c r="Q44" s="134"/>
      <c r="R44" s="135"/>
    </row>
    <row r="45" spans="1:18" s="3" customFormat="1" ht="21" customHeight="1" x14ac:dyDescent="0.2">
      <c r="A45" s="209" t="s">
        <v>89</v>
      </c>
      <c r="B45" s="269" t="s">
        <v>73</v>
      </c>
      <c r="C45" s="299" t="s">
        <v>66</v>
      </c>
      <c r="D45" s="74" t="s">
        <v>4</v>
      </c>
      <c r="E45" s="80">
        <f t="shared" ref="E45:E47" si="7">SUM(F45:N45)</f>
        <v>34109.223610000001</v>
      </c>
      <c r="F45" s="170">
        <f>SUM(F46+F47)</f>
        <v>34109.223610000001</v>
      </c>
      <c r="G45" s="171"/>
      <c r="H45" s="171"/>
      <c r="I45" s="171"/>
      <c r="J45" s="171"/>
      <c r="K45" s="89">
        <f>SUM(K46:K47)</f>
        <v>0</v>
      </c>
      <c r="L45" s="89">
        <f>SUM(L46:L47)</f>
        <v>0</v>
      </c>
      <c r="M45" s="89">
        <f>SUM(M46:M47)</f>
        <v>0</v>
      </c>
      <c r="N45" s="89">
        <f>SUM(N46:N47)</f>
        <v>0</v>
      </c>
      <c r="O45" s="149" t="s">
        <v>74</v>
      </c>
      <c r="P45" s="45"/>
      <c r="Q45" s="46"/>
      <c r="R45" s="47"/>
    </row>
    <row r="46" spans="1:18" s="3" customFormat="1" ht="36.75" customHeight="1" x14ac:dyDescent="0.2">
      <c r="A46" s="156"/>
      <c r="B46" s="269"/>
      <c r="C46" s="302"/>
      <c r="D46" s="74" t="s">
        <v>6</v>
      </c>
      <c r="E46" s="80">
        <f t="shared" si="7"/>
        <v>0</v>
      </c>
      <c r="F46" s="170">
        <v>0</v>
      </c>
      <c r="G46" s="171"/>
      <c r="H46" s="171"/>
      <c r="I46" s="171"/>
      <c r="J46" s="171"/>
      <c r="K46" s="89">
        <v>0</v>
      </c>
      <c r="L46" s="89">
        <v>0</v>
      </c>
      <c r="M46" s="80">
        <v>0</v>
      </c>
      <c r="N46" s="80">
        <v>0</v>
      </c>
      <c r="O46" s="161"/>
      <c r="P46" s="45"/>
      <c r="Q46" s="46"/>
      <c r="R46" s="47"/>
    </row>
    <row r="47" spans="1:18" s="3" customFormat="1" ht="50.25" customHeight="1" x14ac:dyDescent="0.2">
      <c r="A47" s="157"/>
      <c r="B47" s="269"/>
      <c r="C47" s="302"/>
      <c r="D47" s="74" t="s">
        <v>7</v>
      </c>
      <c r="E47" s="80">
        <f t="shared" si="7"/>
        <v>34109.223610000001</v>
      </c>
      <c r="F47" s="170">
        <v>34109.223610000001</v>
      </c>
      <c r="G47" s="171"/>
      <c r="H47" s="171"/>
      <c r="I47" s="171"/>
      <c r="J47" s="171"/>
      <c r="K47" s="89">
        <v>0</v>
      </c>
      <c r="L47" s="89">
        <v>0</v>
      </c>
      <c r="M47" s="80">
        <v>0</v>
      </c>
      <c r="N47" s="80">
        <v>0</v>
      </c>
      <c r="O47" s="150"/>
      <c r="P47" s="45"/>
      <c r="Q47" s="46"/>
      <c r="R47" s="47"/>
    </row>
    <row r="48" spans="1:18" s="3" customFormat="1" ht="22.5" customHeight="1" x14ac:dyDescent="0.2">
      <c r="A48" s="230"/>
      <c r="B48" s="158" t="s">
        <v>55</v>
      </c>
      <c r="C48" s="144"/>
      <c r="D48" s="167"/>
      <c r="E48" s="217" t="s">
        <v>29</v>
      </c>
      <c r="F48" s="172" t="s">
        <v>67</v>
      </c>
      <c r="G48" s="170" t="s">
        <v>28</v>
      </c>
      <c r="H48" s="171"/>
      <c r="I48" s="171"/>
      <c r="J48" s="171"/>
      <c r="K48" s="164" t="s">
        <v>17</v>
      </c>
      <c r="L48" s="164" t="s">
        <v>65</v>
      </c>
      <c r="M48" s="164" t="s">
        <v>63</v>
      </c>
      <c r="N48" s="164" t="s">
        <v>64</v>
      </c>
      <c r="O48" s="149" t="s">
        <v>11</v>
      </c>
      <c r="P48" s="59"/>
      <c r="Q48" s="60"/>
      <c r="R48" s="61"/>
    </row>
    <row r="49" spans="1:18" s="3" customFormat="1" ht="23.25" customHeight="1" x14ac:dyDescent="0.2">
      <c r="A49" s="231"/>
      <c r="B49" s="213"/>
      <c r="C49" s="165"/>
      <c r="D49" s="168"/>
      <c r="E49" s="173"/>
      <c r="F49" s="173"/>
      <c r="G49" s="87" t="s">
        <v>51</v>
      </c>
      <c r="H49" s="87" t="s">
        <v>52</v>
      </c>
      <c r="I49" s="87" t="s">
        <v>53</v>
      </c>
      <c r="J49" s="87" t="s">
        <v>54</v>
      </c>
      <c r="K49" s="183"/>
      <c r="L49" s="183"/>
      <c r="M49" s="183"/>
      <c r="N49" s="183"/>
      <c r="O49" s="156"/>
      <c r="P49" s="59"/>
      <c r="Q49" s="60"/>
      <c r="R49" s="61"/>
    </row>
    <row r="50" spans="1:18" s="3" customFormat="1" ht="21.75" customHeight="1" x14ac:dyDescent="0.2">
      <c r="A50" s="232"/>
      <c r="B50" s="214"/>
      <c r="C50" s="166"/>
      <c r="D50" s="169"/>
      <c r="E50" s="80">
        <f>SUM(F50,K50:N50)</f>
        <v>0</v>
      </c>
      <c r="F50" s="102">
        <f>SUM(J50)</f>
        <v>0</v>
      </c>
      <c r="G50" s="102">
        <v>0</v>
      </c>
      <c r="H50" s="102">
        <v>0</v>
      </c>
      <c r="I50" s="102">
        <v>0</v>
      </c>
      <c r="J50" s="102">
        <v>0</v>
      </c>
      <c r="K50" s="55">
        <v>0</v>
      </c>
      <c r="L50" s="55">
        <v>0</v>
      </c>
      <c r="M50" s="35">
        <v>0</v>
      </c>
      <c r="N50" s="35">
        <v>0</v>
      </c>
      <c r="O50" s="157"/>
      <c r="P50" s="59"/>
      <c r="Q50" s="60"/>
      <c r="R50" s="61"/>
    </row>
    <row r="51" spans="1:18" s="3" customFormat="1" ht="20.25" customHeight="1" x14ac:dyDescent="0.2">
      <c r="A51" s="209" t="s">
        <v>43</v>
      </c>
      <c r="B51" s="158" t="s">
        <v>39</v>
      </c>
      <c r="C51" s="144" t="s">
        <v>66</v>
      </c>
      <c r="D51" s="74" t="s">
        <v>4</v>
      </c>
      <c r="E51" s="80">
        <f>SUM(F51:N51)</f>
        <v>4491548.0206199996</v>
      </c>
      <c r="F51" s="146">
        <f>F52</f>
        <v>1035416.02062</v>
      </c>
      <c r="G51" s="194"/>
      <c r="H51" s="194"/>
      <c r="I51" s="194"/>
      <c r="J51" s="195"/>
      <c r="K51" s="90">
        <f>K52</f>
        <v>864033</v>
      </c>
      <c r="L51" s="90">
        <f>L52</f>
        <v>864033</v>
      </c>
      <c r="M51" s="90">
        <f>M52</f>
        <v>864033</v>
      </c>
      <c r="N51" s="90">
        <f>N52</f>
        <v>864033</v>
      </c>
      <c r="O51" s="184" t="s">
        <v>11</v>
      </c>
      <c r="P51" s="45"/>
      <c r="Q51" s="46"/>
      <c r="R51" s="47"/>
    </row>
    <row r="52" spans="1:18" s="3" customFormat="1" ht="42" customHeight="1" x14ac:dyDescent="0.2">
      <c r="A52" s="227"/>
      <c r="B52" s="234"/>
      <c r="C52" s="145"/>
      <c r="D52" s="74" t="s">
        <v>7</v>
      </c>
      <c r="E52" s="80">
        <f>SUM(F52:N52)</f>
        <v>4491548.0206199996</v>
      </c>
      <c r="F52" s="146">
        <f>F54</f>
        <v>1035416.02062</v>
      </c>
      <c r="G52" s="194"/>
      <c r="H52" s="194"/>
      <c r="I52" s="194"/>
      <c r="J52" s="195"/>
      <c r="K52" s="90">
        <f>K54</f>
        <v>864033</v>
      </c>
      <c r="L52" s="90">
        <f t="shared" ref="L52:N52" si="8">L54</f>
        <v>864033</v>
      </c>
      <c r="M52" s="90">
        <f t="shared" si="8"/>
        <v>864033</v>
      </c>
      <c r="N52" s="90">
        <f t="shared" si="8"/>
        <v>864033</v>
      </c>
      <c r="O52" s="152"/>
      <c r="P52" s="45"/>
      <c r="Q52" s="46"/>
      <c r="R52" s="47"/>
    </row>
    <row r="53" spans="1:18" s="3" customFormat="1" ht="23.25" customHeight="1" x14ac:dyDescent="0.2">
      <c r="A53" s="209" t="s">
        <v>47</v>
      </c>
      <c r="B53" s="158" t="s">
        <v>59</v>
      </c>
      <c r="C53" s="144" t="s">
        <v>66</v>
      </c>
      <c r="D53" s="74" t="s">
        <v>4</v>
      </c>
      <c r="E53" s="80">
        <f>SUM(F53:N53)</f>
        <v>4491548.0206199996</v>
      </c>
      <c r="F53" s="146">
        <f>F54</f>
        <v>1035416.02062</v>
      </c>
      <c r="G53" s="194"/>
      <c r="H53" s="194"/>
      <c r="I53" s="194"/>
      <c r="J53" s="195"/>
      <c r="K53" s="90">
        <f>K54</f>
        <v>864033</v>
      </c>
      <c r="L53" s="90">
        <f>L54</f>
        <v>864033</v>
      </c>
      <c r="M53" s="90">
        <f>M54</f>
        <v>864033</v>
      </c>
      <c r="N53" s="90">
        <f>N54</f>
        <v>864033</v>
      </c>
      <c r="O53" s="149" t="s">
        <v>11</v>
      </c>
      <c r="P53" s="45"/>
      <c r="Q53" s="46"/>
      <c r="R53" s="47"/>
    </row>
    <row r="54" spans="1:18" s="3" customFormat="1" ht="66.75" customHeight="1" x14ac:dyDescent="0.2">
      <c r="A54" s="227"/>
      <c r="B54" s="234"/>
      <c r="C54" s="166"/>
      <c r="D54" s="75" t="s">
        <v>7</v>
      </c>
      <c r="E54" s="86">
        <f>SUM(F54:N54)</f>
        <v>4491548.0206199996</v>
      </c>
      <c r="F54" s="146">
        <v>1035416.02062</v>
      </c>
      <c r="G54" s="194"/>
      <c r="H54" s="194"/>
      <c r="I54" s="194"/>
      <c r="J54" s="195"/>
      <c r="K54" s="90">
        <v>864033</v>
      </c>
      <c r="L54" s="90">
        <v>864033</v>
      </c>
      <c r="M54" s="90">
        <v>864033</v>
      </c>
      <c r="N54" s="90">
        <v>864033</v>
      </c>
      <c r="O54" s="157"/>
      <c r="P54" s="45"/>
      <c r="Q54" s="46"/>
      <c r="R54" s="47"/>
    </row>
    <row r="55" spans="1:18" s="3" customFormat="1" ht="24" customHeight="1" x14ac:dyDescent="0.2">
      <c r="A55" s="209"/>
      <c r="B55" s="158" t="s">
        <v>77</v>
      </c>
      <c r="C55" s="144" t="s">
        <v>66</v>
      </c>
      <c r="D55" s="167"/>
      <c r="E55" s="172" t="s">
        <v>29</v>
      </c>
      <c r="F55" s="172" t="s">
        <v>67</v>
      </c>
      <c r="G55" s="170" t="s">
        <v>28</v>
      </c>
      <c r="H55" s="171"/>
      <c r="I55" s="171"/>
      <c r="J55" s="171"/>
      <c r="K55" s="164" t="s">
        <v>17</v>
      </c>
      <c r="L55" s="164" t="s">
        <v>65</v>
      </c>
      <c r="M55" s="164" t="s">
        <v>63</v>
      </c>
      <c r="N55" s="164" t="s">
        <v>64</v>
      </c>
      <c r="O55" s="176" t="s">
        <v>11</v>
      </c>
      <c r="P55" s="65"/>
      <c r="Q55" s="66"/>
      <c r="R55" s="67"/>
    </row>
    <row r="56" spans="1:18" s="3" customFormat="1" ht="24" customHeight="1" x14ac:dyDescent="0.2">
      <c r="A56" s="156"/>
      <c r="B56" s="213"/>
      <c r="C56" s="206"/>
      <c r="D56" s="168"/>
      <c r="E56" s="173"/>
      <c r="F56" s="173"/>
      <c r="G56" s="87" t="s">
        <v>51</v>
      </c>
      <c r="H56" s="87" t="s">
        <v>52</v>
      </c>
      <c r="I56" s="87" t="s">
        <v>53</v>
      </c>
      <c r="J56" s="87" t="s">
        <v>54</v>
      </c>
      <c r="K56" s="183"/>
      <c r="L56" s="183"/>
      <c r="M56" s="183"/>
      <c r="N56" s="183"/>
      <c r="O56" s="177"/>
      <c r="P56" s="65"/>
      <c r="Q56" s="66"/>
      <c r="R56" s="67"/>
    </row>
    <row r="57" spans="1:18" s="3" customFormat="1" ht="26.25" customHeight="1" x14ac:dyDescent="0.2">
      <c r="A57" s="157"/>
      <c r="B57" s="214"/>
      <c r="C57" s="166"/>
      <c r="D57" s="169"/>
      <c r="E57" s="86">
        <f>SUM(J57:N57)</f>
        <v>738.1</v>
      </c>
      <c r="F57" s="94">
        <f>J57</f>
        <v>738.1</v>
      </c>
      <c r="G57" s="89">
        <v>735.8</v>
      </c>
      <c r="H57" s="89">
        <v>738.1</v>
      </c>
      <c r="I57" s="89">
        <v>738.1</v>
      </c>
      <c r="J57" s="89">
        <v>738.1</v>
      </c>
      <c r="K57" s="93">
        <v>0</v>
      </c>
      <c r="L57" s="93">
        <v>0</v>
      </c>
      <c r="M57" s="49">
        <v>0</v>
      </c>
      <c r="N57" s="49">
        <v>0</v>
      </c>
      <c r="O57" s="178"/>
      <c r="P57" s="65"/>
      <c r="Q57" s="66"/>
      <c r="R57" s="67"/>
    </row>
    <row r="58" spans="1:18" s="3" customFormat="1" ht="18.75" customHeight="1" x14ac:dyDescent="0.2">
      <c r="A58" s="151" t="s">
        <v>40</v>
      </c>
      <c r="B58" s="269" t="s">
        <v>18</v>
      </c>
      <c r="C58" s="149" t="s">
        <v>66</v>
      </c>
      <c r="D58" s="48" t="s">
        <v>4</v>
      </c>
      <c r="E58" s="53">
        <f>SUM(F58:N58)</f>
        <v>1373233.9736599999</v>
      </c>
      <c r="F58" s="205">
        <f>SUM(F59+F60)</f>
        <v>406545.97365999996</v>
      </c>
      <c r="G58" s="186"/>
      <c r="H58" s="186"/>
      <c r="I58" s="186"/>
      <c r="J58" s="187"/>
      <c r="K58" s="64">
        <f>SUM(K59:K60)</f>
        <v>241672</v>
      </c>
      <c r="L58" s="64">
        <f>SUM(L59:L60)</f>
        <v>241672</v>
      </c>
      <c r="M58" s="64">
        <f>SUM(M59:M60)</f>
        <v>241672</v>
      </c>
      <c r="N58" s="64">
        <f>SUM(N59:N60)</f>
        <v>241672</v>
      </c>
      <c r="O58" s="149" t="s">
        <v>12</v>
      </c>
      <c r="P58" s="20"/>
      <c r="Q58" s="21"/>
      <c r="R58" s="22"/>
    </row>
    <row r="59" spans="1:18" s="3" customFormat="1" ht="38.25" customHeight="1" x14ac:dyDescent="0.2">
      <c r="A59" s="151"/>
      <c r="B59" s="269"/>
      <c r="C59" s="161"/>
      <c r="D59" s="17" t="s">
        <v>6</v>
      </c>
      <c r="E59" s="78">
        <f>SUM(F59:N59)</f>
        <v>18349</v>
      </c>
      <c r="F59" s="153">
        <f>SUM(F62,F68)</f>
        <v>18349</v>
      </c>
      <c r="G59" s="186"/>
      <c r="H59" s="186"/>
      <c r="I59" s="186"/>
      <c r="J59" s="187"/>
      <c r="K59" s="64">
        <f>SUM(K62,K68)</f>
        <v>0</v>
      </c>
      <c r="L59" s="64">
        <f t="shared" ref="L59:N59" si="9">SUM(L62,L68)</f>
        <v>0</v>
      </c>
      <c r="M59" s="64">
        <f t="shared" si="9"/>
        <v>0</v>
      </c>
      <c r="N59" s="64">
        <f t="shared" si="9"/>
        <v>0</v>
      </c>
      <c r="O59" s="161"/>
      <c r="P59" s="23"/>
      <c r="Q59" s="18"/>
      <c r="R59" s="24"/>
    </row>
    <row r="60" spans="1:18" s="3" customFormat="1" ht="42" customHeight="1" x14ac:dyDescent="0.2">
      <c r="A60" s="151"/>
      <c r="B60" s="269"/>
      <c r="C60" s="161"/>
      <c r="D60" s="17" t="s">
        <v>7</v>
      </c>
      <c r="E60" s="78">
        <f>SUM(F60:N60)</f>
        <v>1354884.9736599999</v>
      </c>
      <c r="F60" s="185">
        <f>SUM(F63,F69,F74,F79,F84)</f>
        <v>388196.97365999996</v>
      </c>
      <c r="G60" s="186"/>
      <c r="H60" s="186"/>
      <c r="I60" s="186"/>
      <c r="J60" s="187"/>
      <c r="K60" s="64">
        <f>SUM(K63,K69,K74,K79,K84)</f>
        <v>241672</v>
      </c>
      <c r="L60" s="64">
        <f t="shared" ref="L60:N60" si="10">SUM(L63,L69,L74,L79,L84)</f>
        <v>241672</v>
      </c>
      <c r="M60" s="64">
        <f t="shared" si="10"/>
        <v>241672</v>
      </c>
      <c r="N60" s="64">
        <f t="shared" si="10"/>
        <v>241672</v>
      </c>
      <c r="O60" s="150"/>
      <c r="P60" s="25"/>
      <c r="Q60" s="26"/>
      <c r="R60" s="27"/>
    </row>
    <row r="61" spans="1:18" s="3" customFormat="1" ht="21" customHeight="1" x14ac:dyDescent="0.2">
      <c r="A61" s="209" t="s">
        <v>85</v>
      </c>
      <c r="B61" s="158" t="s">
        <v>38</v>
      </c>
      <c r="C61" s="144" t="s">
        <v>66</v>
      </c>
      <c r="D61" s="77" t="s">
        <v>4</v>
      </c>
      <c r="E61" s="94">
        <f t="shared" ref="E61:E69" si="11">SUM(F61:N61)</f>
        <v>0</v>
      </c>
      <c r="F61" s="170">
        <f>SUM(F62:J63)</f>
        <v>0</v>
      </c>
      <c r="G61" s="171"/>
      <c r="H61" s="171"/>
      <c r="I61" s="171"/>
      <c r="J61" s="171"/>
      <c r="K61" s="89">
        <f>SUM(K62:K63)</f>
        <v>0</v>
      </c>
      <c r="L61" s="89">
        <f>SUM(L62:L63)</f>
        <v>0</v>
      </c>
      <c r="M61" s="89">
        <f>SUM(M62:M63)</f>
        <v>0</v>
      </c>
      <c r="N61" s="89">
        <f>SUM(N62:N63)</f>
        <v>0</v>
      </c>
      <c r="O61" s="144" t="s">
        <v>75</v>
      </c>
      <c r="P61" s="45"/>
      <c r="Q61" s="46"/>
      <c r="R61" s="47"/>
    </row>
    <row r="62" spans="1:18" s="3" customFormat="1" ht="38.25" x14ac:dyDescent="0.2">
      <c r="A62" s="215"/>
      <c r="B62" s="233"/>
      <c r="C62" s="206"/>
      <c r="D62" s="77" t="s">
        <v>32</v>
      </c>
      <c r="E62" s="94">
        <f t="shared" si="11"/>
        <v>0</v>
      </c>
      <c r="F62" s="212">
        <v>0</v>
      </c>
      <c r="G62" s="194"/>
      <c r="H62" s="194"/>
      <c r="I62" s="194"/>
      <c r="J62" s="195"/>
      <c r="K62" s="96">
        <v>0</v>
      </c>
      <c r="L62" s="96">
        <v>0</v>
      </c>
      <c r="M62" s="94">
        <v>0</v>
      </c>
      <c r="N62" s="94">
        <v>0</v>
      </c>
      <c r="O62" s="206"/>
      <c r="P62" s="45"/>
      <c r="Q62" s="46"/>
      <c r="R62" s="47"/>
    </row>
    <row r="63" spans="1:18" s="3" customFormat="1" ht="49.5" customHeight="1" x14ac:dyDescent="0.2">
      <c r="A63" s="227"/>
      <c r="B63" s="234"/>
      <c r="C63" s="145"/>
      <c r="D63" s="77" t="s">
        <v>33</v>
      </c>
      <c r="E63" s="94">
        <f t="shared" si="11"/>
        <v>0</v>
      </c>
      <c r="F63" s="212">
        <v>0</v>
      </c>
      <c r="G63" s="194"/>
      <c r="H63" s="194"/>
      <c r="I63" s="194"/>
      <c r="J63" s="195"/>
      <c r="K63" s="96">
        <v>0</v>
      </c>
      <c r="L63" s="96">
        <v>0</v>
      </c>
      <c r="M63" s="94">
        <v>0</v>
      </c>
      <c r="N63" s="94">
        <v>0</v>
      </c>
      <c r="O63" s="145"/>
      <c r="P63" s="45"/>
      <c r="Q63" s="46"/>
      <c r="R63" s="47"/>
    </row>
    <row r="64" spans="1:18" s="3" customFormat="1" ht="24" customHeight="1" x14ac:dyDescent="0.2">
      <c r="A64" s="209"/>
      <c r="B64" s="158" t="s">
        <v>82</v>
      </c>
      <c r="C64" s="144"/>
      <c r="D64" s="188"/>
      <c r="E64" s="217" t="s">
        <v>29</v>
      </c>
      <c r="F64" s="172" t="s">
        <v>67</v>
      </c>
      <c r="G64" s="170" t="s">
        <v>28</v>
      </c>
      <c r="H64" s="171"/>
      <c r="I64" s="171"/>
      <c r="J64" s="171"/>
      <c r="K64" s="172" t="s">
        <v>17</v>
      </c>
      <c r="L64" s="164" t="s">
        <v>65</v>
      </c>
      <c r="M64" s="164" t="s">
        <v>63</v>
      </c>
      <c r="N64" s="164" t="s">
        <v>64</v>
      </c>
      <c r="O64" s="180" t="s">
        <v>11</v>
      </c>
      <c r="P64" s="99"/>
      <c r="Q64" s="100"/>
      <c r="R64" s="101"/>
    </row>
    <row r="65" spans="1:18" s="3" customFormat="1" ht="23.25" customHeight="1" x14ac:dyDescent="0.2">
      <c r="A65" s="156"/>
      <c r="B65" s="213"/>
      <c r="C65" s="156"/>
      <c r="D65" s="189"/>
      <c r="E65" s="223"/>
      <c r="F65" s="192"/>
      <c r="G65" s="98" t="s">
        <v>51</v>
      </c>
      <c r="H65" s="98" t="s">
        <v>52</v>
      </c>
      <c r="I65" s="98" t="s">
        <v>53</v>
      </c>
      <c r="J65" s="98" t="s">
        <v>54</v>
      </c>
      <c r="K65" s="193"/>
      <c r="L65" s="179"/>
      <c r="M65" s="179"/>
      <c r="N65" s="179"/>
      <c r="O65" s="181"/>
      <c r="P65" s="99"/>
      <c r="Q65" s="100"/>
      <c r="R65" s="101"/>
    </row>
    <row r="66" spans="1:18" s="3" customFormat="1" ht="24" customHeight="1" x14ac:dyDescent="0.2">
      <c r="A66" s="157"/>
      <c r="B66" s="214"/>
      <c r="C66" s="157"/>
      <c r="D66" s="190"/>
      <c r="E66" s="98">
        <f>SUM(F66,K66:N66)</f>
        <v>0</v>
      </c>
      <c r="F66" s="94">
        <f>J66</f>
        <v>0</v>
      </c>
      <c r="G66" s="94">
        <v>0</v>
      </c>
      <c r="H66" s="94">
        <v>0</v>
      </c>
      <c r="I66" s="94">
        <v>0</v>
      </c>
      <c r="J66" s="94">
        <v>0</v>
      </c>
      <c r="K66" s="94">
        <v>0</v>
      </c>
      <c r="L66" s="97">
        <v>0</v>
      </c>
      <c r="M66" s="97">
        <v>0</v>
      </c>
      <c r="N66" s="97">
        <v>0</v>
      </c>
      <c r="O66" s="182"/>
      <c r="P66" s="99"/>
      <c r="Q66" s="100"/>
      <c r="R66" s="101"/>
    </row>
    <row r="67" spans="1:18" s="3" customFormat="1" ht="21" customHeight="1" x14ac:dyDescent="0.2">
      <c r="A67" s="209" t="s">
        <v>86</v>
      </c>
      <c r="B67" s="158" t="s">
        <v>36</v>
      </c>
      <c r="C67" s="149" t="s">
        <v>66</v>
      </c>
      <c r="D67" s="17" t="s">
        <v>4</v>
      </c>
      <c r="E67" s="80">
        <f t="shared" si="11"/>
        <v>29500</v>
      </c>
      <c r="F67" s="212">
        <f>SUM(F68+F69)</f>
        <v>29500</v>
      </c>
      <c r="G67" s="194"/>
      <c r="H67" s="194"/>
      <c r="I67" s="194"/>
      <c r="J67" s="195"/>
      <c r="K67" s="90">
        <f>SUM(K68:K69)</f>
        <v>0</v>
      </c>
      <c r="L67" s="90">
        <f>SUM(L68:L69)</f>
        <v>0</v>
      </c>
      <c r="M67" s="90">
        <f>SUM(M68:M69)</f>
        <v>0</v>
      </c>
      <c r="N67" s="90">
        <f>SUM(N68:N69)</f>
        <v>0</v>
      </c>
      <c r="O67" s="184" t="s">
        <v>11</v>
      </c>
      <c r="P67" s="45"/>
      <c r="Q67" s="46"/>
      <c r="R67" s="47"/>
    </row>
    <row r="68" spans="1:18" s="3" customFormat="1" ht="38.25" x14ac:dyDescent="0.2">
      <c r="A68" s="215"/>
      <c r="B68" s="233"/>
      <c r="C68" s="161"/>
      <c r="D68" s="17" t="s">
        <v>32</v>
      </c>
      <c r="E68" s="80">
        <f t="shared" si="11"/>
        <v>18349</v>
      </c>
      <c r="F68" s="146">
        <v>18349</v>
      </c>
      <c r="G68" s="194"/>
      <c r="H68" s="194"/>
      <c r="I68" s="194"/>
      <c r="J68" s="195"/>
      <c r="K68" s="90">
        <v>0</v>
      </c>
      <c r="L68" s="90">
        <v>0</v>
      </c>
      <c r="M68" s="80">
        <v>0</v>
      </c>
      <c r="N68" s="80">
        <v>0</v>
      </c>
      <c r="O68" s="301"/>
      <c r="P68" s="45"/>
      <c r="Q68" s="46"/>
      <c r="R68" s="47"/>
    </row>
    <row r="69" spans="1:18" s="3" customFormat="1" ht="36.75" customHeight="1" x14ac:dyDescent="0.2">
      <c r="A69" s="227"/>
      <c r="B69" s="234"/>
      <c r="C69" s="150"/>
      <c r="D69" s="17" t="s">
        <v>33</v>
      </c>
      <c r="E69" s="80">
        <f t="shared" si="11"/>
        <v>11151</v>
      </c>
      <c r="F69" s="146">
        <v>11151</v>
      </c>
      <c r="G69" s="194"/>
      <c r="H69" s="194"/>
      <c r="I69" s="194"/>
      <c r="J69" s="195"/>
      <c r="K69" s="90">
        <v>0</v>
      </c>
      <c r="L69" s="90">
        <v>0</v>
      </c>
      <c r="M69" s="80">
        <v>0</v>
      </c>
      <c r="N69" s="80">
        <v>0</v>
      </c>
      <c r="O69" s="301"/>
      <c r="P69" s="45"/>
      <c r="Q69" s="46"/>
      <c r="R69" s="47"/>
    </row>
    <row r="70" spans="1:18" s="3" customFormat="1" ht="18.75" customHeight="1" x14ac:dyDescent="0.2">
      <c r="A70" s="209"/>
      <c r="B70" s="158" t="s">
        <v>37</v>
      </c>
      <c r="C70" s="144"/>
      <c r="D70" s="144"/>
      <c r="E70" s="217" t="s">
        <v>29</v>
      </c>
      <c r="F70" s="172" t="s">
        <v>67</v>
      </c>
      <c r="G70" s="170" t="s">
        <v>28</v>
      </c>
      <c r="H70" s="171"/>
      <c r="I70" s="171"/>
      <c r="J70" s="171"/>
      <c r="K70" s="172" t="s">
        <v>17</v>
      </c>
      <c r="L70" s="164" t="s">
        <v>65</v>
      </c>
      <c r="M70" s="164" t="s">
        <v>63</v>
      </c>
      <c r="N70" s="164" t="s">
        <v>64</v>
      </c>
      <c r="O70" s="149"/>
      <c r="P70" s="45"/>
      <c r="Q70" s="46"/>
      <c r="R70" s="47"/>
    </row>
    <row r="71" spans="1:18" s="3" customFormat="1" ht="21" customHeight="1" x14ac:dyDescent="0.2">
      <c r="A71" s="215"/>
      <c r="B71" s="258"/>
      <c r="C71" s="206"/>
      <c r="D71" s="206"/>
      <c r="E71" s="223"/>
      <c r="F71" s="192"/>
      <c r="G71" s="108" t="s">
        <v>51</v>
      </c>
      <c r="H71" s="108" t="s">
        <v>52</v>
      </c>
      <c r="I71" s="108" t="s">
        <v>53</v>
      </c>
      <c r="J71" s="108" t="s">
        <v>54</v>
      </c>
      <c r="K71" s="193"/>
      <c r="L71" s="179"/>
      <c r="M71" s="179"/>
      <c r="N71" s="179"/>
      <c r="O71" s="161"/>
      <c r="P71" s="45"/>
      <c r="Q71" s="46"/>
      <c r="R71" s="47"/>
    </row>
    <row r="72" spans="1:18" s="3" customFormat="1" ht="24.75" customHeight="1" x14ac:dyDescent="0.2">
      <c r="A72" s="227"/>
      <c r="B72" s="300"/>
      <c r="C72" s="145"/>
      <c r="D72" s="145"/>
      <c r="E72" s="108">
        <f>SUM(F72,K72:N72)</f>
        <v>1580</v>
      </c>
      <c r="F72" s="107">
        <f>J72</f>
        <v>1580</v>
      </c>
      <c r="G72" s="107">
        <v>0</v>
      </c>
      <c r="H72" s="107">
        <v>0</v>
      </c>
      <c r="I72" s="107">
        <v>0</v>
      </c>
      <c r="J72" s="107">
        <v>1580</v>
      </c>
      <c r="K72" s="80">
        <v>0</v>
      </c>
      <c r="L72" s="78">
        <v>0</v>
      </c>
      <c r="M72" s="78">
        <v>0</v>
      </c>
      <c r="N72" s="78">
        <v>0</v>
      </c>
      <c r="O72" s="150"/>
      <c r="P72" s="45"/>
      <c r="Q72" s="46"/>
      <c r="R72" s="47"/>
    </row>
    <row r="73" spans="1:18" s="3" customFormat="1" ht="24.75" customHeight="1" x14ac:dyDescent="0.2">
      <c r="A73" s="209"/>
      <c r="B73" s="158" t="s">
        <v>91</v>
      </c>
      <c r="C73" s="144" t="s">
        <v>66</v>
      </c>
      <c r="D73" s="117" t="s">
        <v>4</v>
      </c>
      <c r="E73" s="114">
        <f>SUM(F73:N73)</f>
        <v>17522.092570000001</v>
      </c>
      <c r="F73" s="170">
        <f>SUM(F74)</f>
        <v>17522.092570000001</v>
      </c>
      <c r="G73" s="171"/>
      <c r="H73" s="171"/>
      <c r="I73" s="171"/>
      <c r="J73" s="171"/>
      <c r="K73" s="89">
        <f>K74</f>
        <v>0</v>
      </c>
      <c r="L73" s="89">
        <f>L74</f>
        <v>0</v>
      </c>
      <c r="M73" s="89">
        <f>M74</f>
        <v>0</v>
      </c>
      <c r="N73" s="89">
        <f>N74</f>
        <v>0</v>
      </c>
      <c r="O73" s="144" t="s">
        <v>62</v>
      </c>
      <c r="P73" s="118"/>
      <c r="Q73" s="119"/>
      <c r="R73" s="120"/>
    </row>
    <row r="74" spans="1:18" s="3" customFormat="1" ht="42.75" customHeight="1" x14ac:dyDescent="0.2">
      <c r="A74" s="156"/>
      <c r="B74" s="234"/>
      <c r="C74" s="145"/>
      <c r="D74" s="117" t="s">
        <v>7</v>
      </c>
      <c r="E74" s="114">
        <f>SUM(F74:N74)</f>
        <v>17522.092570000001</v>
      </c>
      <c r="F74" s="212">
        <v>17522.092570000001</v>
      </c>
      <c r="G74" s="194"/>
      <c r="H74" s="194"/>
      <c r="I74" s="194"/>
      <c r="J74" s="195"/>
      <c r="K74" s="116">
        <v>0</v>
      </c>
      <c r="L74" s="116">
        <v>0</v>
      </c>
      <c r="M74" s="114">
        <v>0</v>
      </c>
      <c r="N74" s="114">
        <v>0</v>
      </c>
      <c r="O74" s="145"/>
      <c r="P74" s="118"/>
      <c r="Q74" s="119"/>
      <c r="R74" s="120"/>
    </row>
    <row r="75" spans="1:18" s="3" customFormat="1" ht="24.75" customHeight="1" x14ac:dyDescent="0.2">
      <c r="A75" s="215"/>
      <c r="B75" s="158" t="s">
        <v>94</v>
      </c>
      <c r="C75" s="144"/>
      <c r="D75" s="167"/>
      <c r="E75" s="217" t="s">
        <v>29</v>
      </c>
      <c r="F75" s="172" t="s">
        <v>67</v>
      </c>
      <c r="G75" s="170" t="s">
        <v>28</v>
      </c>
      <c r="H75" s="171"/>
      <c r="I75" s="171"/>
      <c r="J75" s="171"/>
      <c r="K75" s="172" t="s">
        <v>17</v>
      </c>
      <c r="L75" s="172" t="s">
        <v>65</v>
      </c>
      <c r="M75" s="174" t="s">
        <v>63</v>
      </c>
      <c r="N75" s="174" t="s">
        <v>64</v>
      </c>
      <c r="O75" s="144"/>
      <c r="P75" s="118"/>
      <c r="Q75" s="119"/>
      <c r="R75" s="120"/>
    </row>
    <row r="76" spans="1:18" s="3" customFormat="1" ht="24.75" customHeight="1" x14ac:dyDescent="0.2">
      <c r="A76" s="156"/>
      <c r="B76" s="213"/>
      <c r="C76" s="165"/>
      <c r="D76" s="168"/>
      <c r="E76" s="173"/>
      <c r="F76" s="173"/>
      <c r="G76" s="113" t="s">
        <v>51</v>
      </c>
      <c r="H76" s="113" t="s">
        <v>52</v>
      </c>
      <c r="I76" s="113" t="s">
        <v>53</v>
      </c>
      <c r="J76" s="113" t="s">
        <v>54</v>
      </c>
      <c r="K76" s="173"/>
      <c r="L76" s="173"/>
      <c r="M76" s="175"/>
      <c r="N76" s="175"/>
      <c r="O76" s="165"/>
      <c r="P76" s="118"/>
      <c r="Q76" s="119"/>
      <c r="R76" s="120"/>
    </row>
    <row r="77" spans="1:18" s="3" customFormat="1" ht="39.75" customHeight="1" x14ac:dyDescent="0.2">
      <c r="A77" s="157"/>
      <c r="B77" s="214"/>
      <c r="C77" s="166"/>
      <c r="D77" s="169"/>
      <c r="E77" s="123">
        <f>SUM(F77,K77:N77)</f>
        <v>2925</v>
      </c>
      <c r="F77" s="124">
        <f>SUM(J77)</f>
        <v>2925</v>
      </c>
      <c r="G77" s="124">
        <v>0</v>
      </c>
      <c r="H77" s="124">
        <v>0</v>
      </c>
      <c r="I77" s="124">
        <v>0</v>
      </c>
      <c r="J77" s="124">
        <v>2925</v>
      </c>
      <c r="K77" s="102">
        <v>0</v>
      </c>
      <c r="L77" s="102">
        <v>0</v>
      </c>
      <c r="M77" s="88">
        <v>0</v>
      </c>
      <c r="N77" s="88">
        <v>0</v>
      </c>
      <c r="O77" s="166"/>
      <c r="P77" s="118"/>
      <c r="Q77" s="119"/>
      <c r="R77" s="120"/>
    </row>
    <row r="78" spans="1:18" s="3" customFormat="1" ht="27" customHeight="1" x14ac:dyDescent="0.2">
      <c r="A78" s="209" t="s">
        <v>48</v>
      </c>
      <c r="B78" s="158" t="s">
        <v>57</v>
      </c>
      <c r="C78" s="144" t="s">
        <v>66</v>
      </c>
      <c r="D78" s="77" t="s">
        <v>4</v>
      </c>
      <c r="E78" s="107">
        <f t="shared" ref="E78:E79" si="12">SUM(F78:N78)</f>
        <v>0</v>
      </c>
      <c r="F78" s="146">
        <f>F79</f>
        <v>0</v>
      </c>
      <c r="G78" s="194"/>
      <c r="H78" s="194"/>
      <c r="I78" s="194"/>
      <c r="J78" s="195"/>
      <c r="K78" s="96">
        <f>K79</f>
        <v>0</v>
      </c>
      <c r="L78" s="96">
        <f>L79</f>
        <v>0</v>
      </c>
      <c r="M78" s="96">
        <f>M79</f>
        <v>0</v>
      </c>
      <c r="N78" s="96">
        <f>N79</f>
        <v>0</v>
      </c>
      <c r="O78" s="180" t="s">
        <v>11</v>
      </c>
      <c r="P78" s="56"/>
      <c r="Q78" s="57"/>
      <c r="R78" s="58"/>
    </row>
    <row r="79" spans="1:18" s="3" customFormat="1" ht="75.75" customHeight="1" x14ac:dyDescent="0.2">
      <c r="A79" s="157"/>
      <c r="B79" s="214"/>
      <c r="C79" s="145"/>
      <c r="D79" s="77" t="s">
        <v>7</v>
      </c>
      <c r="E79" s="107">
        <f t="shared" si="12"/>
        <v>0</v>
      </c>
      <c r="F79" s="146">
        <v>0</v>
      </c>
      <c r="G79" s="194"/>
      <c r="H79" s="194"/>
      <c r="I79" s="194"/>
      <c r="J79" s="195"/>
      <c r="K79" s="96">
        <v>0</v>
      </c>
      <c r="L79" s="96">
        <v>0</v>
      </c>
      <c r="M79" s="94">
        <v>0</v>
      </c>
      <c r="N79" s="94">
        <v>0</v>
      </c>
      <c r="O79" s="157"/>
      <c r="P79" s="56"/>
      <c r="Q79" s="57"/>
      <c r="R79" s="58"/>
    </row>
    <row r="80" spans="1:18" s="3" customFormat="1" ht="25.5" customHeight="1" x14ac:dyDescent="0.2">
      <c r="A80" s="209"/>
      <c r="B80" s="140" t="s">
        <v>37</v>
      </c>
      <c r="C80" s="144"/>
      <c r="D80" s="144"/>
      <c r="E80" s="217" t="s">
        <v>29</v>
      </c>
      <c r="F80" s="172" t="s">
        <v>67</v>
      </c>
      <c r="G80" s="170" t="s">
        <v>28</v>
      </c>
      <c r="H80" s="171"/>
      <c r="I80" s="171"/>
      <c r="J80" s="171"/>
      <c r="K80" s="172" t="s">
        <v>17</v>
      </c>
      <c r="L80" s="172" t="s">
        <v>65</v>
      </c>
      <c r="M80" s="172" t="s">
        <v>63</v>
      </c>
      <c r="N80" s="172" t="s">
        <v>64</v>
      </c>
      <c r="O80" s="216"/>
      <c r="P80" s="99"/>
      <c r="Q80" s="100"/>
      <c r="R80" s="101"/>
    </row>
    <row r="81" spans="1:121" s="3" customFormat="1" ht="21.75" customHeight="1" x14ac:dyDescent="0.2">
      <c r="A81" s="215"/>
      <c r="B81" s="278"/>
      <c r="C81" s="206"/>
      <c r="D81" s="206"/>
      <c r="E81" s="223"/>
      <c r="F81" s="192"/>
      <c r="G81" s="98" t="s">
        <v>51</v>
      </c>
      <c r="H81" s="98" t="s">
        <v>52</v>
      </c>
      <c r="I81" s="98" t="s">
        <v>53</v>
      </c>
      <c r="J81" s="98" t="s">
        <v>54</v>
      </c>
      <c r="K81" s="193"/>
      <c r="L81" s="193"/>
      <c r="M81" s="193"/>
      <c r="N81" s="193"/>
      <c r="O81" s="156"/>
      <c r="P81" s="99"/>
      <c r="Q81" s="100"/>
      <c r="R81" s="101"/>
    </row>
    <row r="82" spans="1:121" s="3" customFormat="1" ht="25.5" customHeight="1" x14ac:dyDescent="0.2">
      <c r="A82" s="227"/>
      <c r="B82" s="279"/>
      <c r="C82" s="145"/>
      <c r="D82" s="145"/>
      <c r="E82" s="98">
        <f>SUM(F82,K82:N82)</f>
        <v>0</v>
      </c>
      <c r="F82" s="94">
        <f>J82</f>
        <v>0</v>
      </c>
      <c r="G82" s="94">
        <v>0</v>
      </c>
      <c r="H82" s="94">
        <v>0</v>
      </c>
      <c r="I82" s="94">
        <v>0</v>
      </c>
      <c r="J82" s="94">
        <v>0</v>
      </c>
      <c r="K82" s="94">
        <v>0</v>
      </c>
      <c r="L82" s="94">
        <v>0</v>
      </c>
      <c r="M82" s="94">
        <v>0</v>
      </c>
      <c r="N82" s="94">
        <v>0</v>
      </c>
      <c r="O82" s="157"/>
      <c r="P82" s="99"/>
      <c r="Q82" s="100"/>
      <c r="R82" s="101"/>
    </row>
    <row r="83" spans="1:121" s="3" customFormat="1" ht="23.25" customHeight="1" x14ac:dyDescent="0.2">
      <c r="A83" s="209" t="s">
        <v>49</v>
      </c>
      <c r="B83" s="158" t="s">
        <v>44</v>
      </c>
      <c r="C83" s="149" t="s">
        <v>66</v>
      </c>
      <c r="D83" s="17" t="s">
        <v>4</v>
      </c>
      <c r="E83" s="78">
        <f>SUM(F83:N83)</f>
        <v>1326211.88109</v>
      </c>
      <c r="F83" s="205">
        <f>F84</f>
        <v>359523.88108999998</v>
      </c>
      <c r="G83" s="186"/>
      <c r="H83" s="186"/>
      <c r="I83" s="186"/>
      <c r="J83" s="187"/>
      <c r="K83" s="64">
        <f>K84</f>
        <v>241672</v>
      </c>
      <c r="L83" s="64">
        <f>L84</f>
        <v>241672</v>
      </c>
      <c r="M83" s="64">
        <f>M84</f>
        <v>241672</v>
      </c>
      <c r="N83" s="64">
        <f>N84</f>
        <v>241672</v>
      </c>
      <c r="O83" s="184" t="s">
        <v>11</v>
      </c>
      <c r="P83" s="199" t="s">
        <v>25</v>
      </c>
      <c r="Q83" s="261"/>
      <c r="R83" s="262"/>
    </row>
    <row r="84" spans="1:121" s="3" customFormat="1" ht="51.75" customHeight="1" x14ac:dyDescent="0.2">
      <c r="A84" s="227"/>
      <c r="B84" s="234"/>
      <c r="C84" s="150"/>
      <c r="D84" s="17" t="s">
        <v>7</v>
      </c>
      <c r="E84" s="78">
        <f>SUM(F84:N84)</f>
        <v>1326211.88109</v>
      </c>
      <c r="F84" s="146">
        <v>359523.88108999998</v>
      </c>
      <c r="G84" s="194"/>
      <c r="H84" s="194"/>
      <c r="I84" s="194"/>
      <c r="J84" s="195"/>
      <c r="K84" s="90">
        <v>241672</v>
      </c>
      <c r="L84" s="90">
        <v>241672</v>
      </c>
      <c r="M84" s="90">
        <v>241672</v>
      </c>
      <c r="N84" s="90">
        <v>241672</v>
      </c>
      <c r="O84" s="152"/>
      <c r="P84" s="266"/>
      <c r="Q84" s="267"/>
      <c r="R84" s="268"/>
    </row>
    <row r="85" spans="1:121" s="3" customFormat="1" ht="27.75" customHeight="1" x14ac:dyDescent="0.2">
      <c r="A85" s="274"/>
      <c r="B85" s="269" t="s">
        <v>58</v>
      </c>
      <c r="C85" s="199"/>
      <c r="D85" s="202"/>
      <c r="E85" s="162" t="s">
        <v>29</v>
      </c>
      <c r="F85" s="164" t="s">
        <v>67</v>
      </c>
      <c r="G85" s="272" t="s">
        <v>28</v>
      </c>
      <c r="H85" s="273"/>
      <c r="I85" s="273"/>
      <c r="J85" s="273"/>
      <c r="K85" s="164" t="s">
        <v>17</v>
      </c>
      <c r="L85" s="164" t="s">
        <v>65</v>
      </c>
      <c r="M85" s="164" t="s">
        <v>63</v>
      </c>
      <c r="N85" s="164" t="s">
        <v>64</v>
      </c>
      <c r="O85" s="307"/>
      <c r="P85" s="51"/>
      <c r="Q85" s="51"/>
      <c r="R85" s="52"/>
    </row>
    <row r="86" spans="1:121" s="3" customFormat="1" ht="27" customHeight="1" x14ac:dyDescent="0.2">
      <c r="A86" s="275"/>
      <c r="B86" s="277"/>
      <c r="C86" s="200"/>
      <c r="D86" s="203"/>
      <c r="E86" s="191"/>
      <c r="F86" s="204"/>
      <c r="G86" s="81" t="s">
        <v>51</v>
      </c>
      <c r="H86" s="81" t="s">
        <v>52</v>
      </c>
      <c r="I86" s="81" t="s">
        <v>53</v>
      </c>
      <c r="J86" s="81" t="s">
        <v>54</v>
      </c>
      <c r="K86" s="179"/>
      <c r="L86" s="179"/>
      <c r="M86" s="179"/>
      <c r="N86" s="179"/>
      <c r="O86" s="307"/>
      <c r="P86" s="51"/>
      <c r="Q86" s="51"/>
      <c r="R86" s="52"/>
    </row>
    <row r="87" spans="1:121" s="3" customFormat="1" ht="23.25" customHeight="1" x14ac:dyDescent="0.2">
      <c r="A87" s="276"/>
      <c r="B87" s="277"/>
      <c r="C87" s="201"/>
      <c r="D87" s="203"/>
      <c r="E87" s="49">
        <f>SUM(J87:N87)</f>
        <v>66000</v>
      </c>
      <c r="F87" s="107">
        <f>SUM(J87)</f>
        <v>66000</v>
      </c>
      <c r="G87" s="89">
        <v>0</v>
      </c>
      <c r="H87" s="89">
        <v>0</v>
      </c>
      <c r="I87" s="89">
        <v>0</v>
      </c>
      <c r="J87" s="89">
        <v>66000</v>
      </c>
      <c r="K87" s="93">
        <v>0</v>
      </c>
      <c r="L87" s="93">
        <v>0</v>
      </c>
      <c r="M87" s="49">
        <v>0</v>
      </c>
      <c r="N87" s="49">
        <v>0</v>
      </c>
      <c r="O87" s="307"/>
      <c r="P87" s="51"/>
      <c r="Q87" s="51"/>
      <c r="R87" s="52"/>
    </row>
    <row r="88" spans="1:121" s="3" customFormat="1" ht="17.25" customHeight="1" x14ac:dyDescent="0.2">
      <c r="A88" s="196" t="s">
        <v>8</v>
      </c>
      <c r="B88" s="197"/>
      <c r="C88" s="197"/>
      <c r="D88" s="198"/>
      <c r="E88" s="82">
        <f>SUM(F88:N88)</f>
        <v>6913208.7016099999</v>
      </c>
      <c r="F88" s="220">
        <f>SUM(F90+F89)</f>
        <v>2490388.7016099999</v>
      </c>
      <c r="G88" s="186"/>
      <c r="H88" s="186"/>
      <c r="I88" s="186"/>
      <c r="J88" s="187"/>
      <c r="K88" s="63">
        <f>SUM(K89:K90)</f>
        <v>1105705</v>
      </c>
      <c r="L88" s="63">
        <f>SUM(L89:L90)</f>
        <v>1105705</v>
      </c>
      <c r="M88" s="63">
        <f>SUM(M89:M90)</f>
        <v>1105705</v>
      </c>
      <c r="N88" s="63">
        <f>SUM(N89:N90)</f>
        <v>1105705</v>
      </c>
      <c r="O88" s="216"/>
      <c r="P88" s="46"/>
      <c r="Q88" s="46"/>
      <c r="R88" s="47"/>
    </row>
    <row r="89" spans="1:121" s="3" customFormat="1" ht="18" customHeight="1" x14ac:dyDescent="0.2">
      <c r="A89" s="239" t="s">
        <v>6</v>
      </c>
      <c r="B89" s="240"/>
      <c r="C89" s="240"/>
      <c r="D89" s="241"/>
      <c r="E89" s="82">
        <f>SUM(F89:N89)</f>
        <v>305525.35499999998</v>
      </c>
      <c r="F89" s="220">
        <f>SUM(F59+F26)</f>
        <v>305525.35499999998</v>
      </c>
      <c r="G89" s="186"/>
      <c r="H89" s="186"/>
      <c r="I89" s="186"/>
      <c r="J89" s="187"/>
      <c r="K89" s="82">
        <f>SUM(K59+K26)</f>
        <v>0</v>
      </c>
      <c r="L89" s="82">
        <f>SUM(L59+L26)</f>
        <v>0</v>
      </c>
      <c r="M89" s="82">
        <f>SUM(M59+M26)</f>
        <v>0</v>
      </c>
      <c r="N89" s="82">
        <f>SUM(N59+N26)</f>
        <v>0</v>
      </c>
      <c r="O89" s="156"/>
      <c r="P89" s="18"/>
      <c r="Q89" s="18"/>
      <c r="R89" s="24"/>
    </row>
    <row r="90" spans="1:121" s="3" customFormat="1" ht="19.5" customHeight="1" x14ac:dyDescent="0.2">
      <c r="A90" s="239" t="s">
        <v>7</v>
      </c>
      <c r="B90" s="240"/>
      <c r="C90" s="240"/>
      <c r="D90" s="241"/>
      <c r="E90" s="82">
        <f>SUM(F90:N90)</f>
        <v>6607683.3466100004</v>
      </c>
      <c r="F90" s="220">
        <f>SUM(F60+F51+F27)</f>
        <v>2184863.3466099999</v>
      </c>
      <c r="G90" s="186"/>
      <c r="H90" s="186"/>
      <c r="I90" s="186"/>
      <c r="J90" s="187"/>
      <c r="K90" s="12">
        <f>SUM(K60+K51+K27)</f>
        <v>1105705</v>
      </c>
      <c r="L90" s="12">
        <f>SUM(L60+L51+L27)</f>
        <v>1105705</v>
      </c>
      <c r="M90" s="12">
        <f>SUM(M60+M51+M27)</f>
        <v>1105705</v>
      </c>
      <c r="N90" s="12">
        <f>SUM(N60+N51+N27)</f>
        <v>1105705</v>
      </c>
      <c r="O90" s="157"/>
      <c r="P90" s="25"/>
      <c r="Q90" s="26"/>
      <c r="R90" s="27"/>
    </row>
    <row r="91" spans="1:121" s="44" customFormat="1" ht="19.5" customHeight="1" x14ac:dyDescent="0.25">
      <c r="A91" s="224" t="s">
        <v>80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6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</row>
    <row r="92" spans="1:121" s="3" customFormat="1" ht="19.5" customHeight="1" x14ac:dyDescent="0.2">
      <c r="A92" s="209" t="s">
        <v>42</v>
      </c>
      <c r="B92" s="221" t="s">
        <v>41</v>
      </c>
      <c r="C92" s="149" t="s">
        <v>66</v>
      </c>
      <c r="D92" s="54" t="s">
        <v>4</v>
      </c>
      <c r="E92" s="78">
        <f t="shared" ref="E92:E105" si="13">SUM(F92:N92)</f>
        <v>95025.472800000003</v>
      </c>
      <c r="F92" s="153">
        <f>SUM(F93)</f>
        <v>95025.472800000003</v>
      </c>
      <c r="G92" s="294"/>
      <c r="H92" s="294"/>
      <c r="I92" s="294"/>
      <c r="J92" s="295"/>
      <c r="K92" s="64">
        <f>K93</f>
        <v>0</v>
      </c>
      <c r="L92" s="64">
        <f>L93</f>
        <v>0</v>
      </c>
      <c r="M92" s="64">
        <f>M93</f>
        <v>0</v>
      </c>
      <c r="N92" s="64">
        <f>N93</f>
        <v>0</v>
      </c>
      <c r="O92" s="149" t="s">
        <v>11</v>
      </c>
      <c r="P92" s="20"/>
      <c r="Q92" s="21"/>
      <c r="R92" s="21"/>
      <c r="S92" s="18"/>
      <c r="T92" s="18"/>
      <c r="U92" s="18"/>
      <c r="V92" s="18"/>
      <c r="W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</row>
    <row r="93" spans="1:121" s="3" customFormat="1" ht="51.75" customHeight="1" x14ac:dyDescent="0.2">
      <c r="A93" s="227"/>
      <c r="B93" s="222"/>
      <c r="C93" s="150"/>
      <c r="D93" s="17" t="s">
        <v>7</v>
      </c>
      <c r="E93" s="78">
        <f t="shared" si="13"/>
        <v>95025.472800000003</v>
      </c>
      <c r="F93" s="153">
        <f>SUM(F95,F100)</f>
        <v>95025.472800000003</v>
      </c>
      <c r="G93" s="294"/>
      <c r="H93" s="294"/>
      <c r="I93" s="294"/>
      <c r="J93" s="295"/>
      <c r="K93" s="64">
        <f>SUM(K95,K100)</f>
        <v>0</v>
      </c>
      <c r="L93" s="64">
        <f>SUM(L95,L100)</f>
        <v>0</v>
      </c>
      <c r="M93" s="64">
        <f>SUM(M95,M100)</f>
        <v>0</v>
      </c>
      <c r="N93" s="64">
        <f>SUM(N95,N100)</f>
        <v>0</v>
      </c>
      <c r="O93" s="150"/>
      <c r="P93" s="25"/>
      <c r="Q93" s="26"/>
      <c r="R93" s="27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</row>
    <row r="94" spans="1:121" s="3" customFormat="1" ht="24.75" customHeight="1" x14ac:dyDescent="0.2">
      <c r="A94" s="209" t="s">
        <v>45</v>
      </c>
      <c r="B94" s="218" t="s">
        <v>92</v>
      </c>
      <c r="C94" s="144" t="s">
        <v>66</v>
      </c>
      <c r="D94" s="76" t="s">
        <v>4</v>
      </c>
      <c r="E94" s="80">
        <f t="shared" si="13"/>
        <v>2025.33</v>
      </c>
      <c r="F94" s="146">
        <f>F95</f>
        <v>2025.33</v>
      </c>
      <c r="G94" s="207"/>
      <c r="H94" s="207"/>
      <c r="I94" s="207"/>
      <c r="J94" s="208"/>
      <c r="K94" s="96">
        <f>K95</f>
        <v>0</v>
      </c>
      <c r="L94" s="96">
        <f>L95</f>
        <v>0</v>
      </c>
      <c r="M94" s="96">
        <f>M95</f>
        <v>0</v>
      </c>
      <c r="N94" s="96">
        <f>N95</f>
        <v>0</v>
      </c>
      <c r="O94" s="144" t="s">
        <v>61</v>
      </c>
      <c r="P94" s="20"/>
      <c r="Q94" s="21"/>
      <c r="R94" s="22"/>
    </row>
    <row r="95" spans="1:121" s="3" customFormat="1" ht="84" customHeight="1" x14ac:dyDescent="0.2">
      <c r="A95" s="227"/>
      <c r="B95" s="219"/>
      <c r="C95" s="145"/>
      <c r="D95" s="77" t="s">
        <v>7</v>
      </c>
      <c r="E95" s="80">
        <f t="shared" si="13"/>
        <v>2025.33</v>
      </c>
      <c r="F95" s="146">
        <v>2025.33</v>
      </c>
      <c r="G95" s="207"/>
      <c r="H95" s="207"/>
      <c r="I95" s="207"/>
      <c r="J95" s="208"/>
      <c r="K95" s="96">
        <v>0</v>
      </c>
      <c r="L95" s="96">
        <v>0</v>
      </c>
      <c r="M95" s="94">
        <f>SUM(M105+M99)</f>
        <v>0</v>
      </c>
      <c r="N95" s="94">
        <f>SUM(N99+N105)</f>
        <v>0</v>
      </c>
      <c r="O95" s="145"/>
      <c r="P95" s="25"/>
      <c r="Q95" s="26"/>
      <c r="R95" s="27"/>
    </row>
    <row r="96" spans="1:121" s="3" customFormat="1" ht="24.75" customHeight="1" x14ac:dyDescent="0.2">
      <c r="A96" s="209"/>
      <c r="B96" s="158" t="s">
        <v>83</v>
      </c>
      <c r="C96" s="144"/>
      <c r="D96" s="188"/>
      <c r="E96" s="162" t="s">
        <v>29</v>
      </c>
      <c r="F96" s="172" t="s">
        <v>67</v>
      </c>
      <c r="G96" s="170" t="s">
        <v>28</v>
      </c>
      <c r="H96" s="171"/>
      <c r="I96" s="171"/>
      <c r="J96" s="171"/>
      <c r="K96" s="172" t="s">
        <v>17</v>
      </c>
      <c r="L96" s="172" t="s">
        <v>65</v>
      </c>
      <c r="M96" s="172" t="s">
        <v>63</v>
      </c>
      <c r="N96" s="172" t="s">
        <v>64</v>
      </c>
      <c r="O96" s="95"/>
      <c r="P96" s="23"/>
      <c r="Q96" s="18"/>
      <c r="R96" s="24"/>
    </row>
    <row r="97" spans="1:18" s="3" customFormat="1" ht="24.75" customHeight="1" x14ac:dyDescent="0.2">
      <c r="A97" s="156"/>
      <c r="B97" s="210"/>
      <c r="C97" s="156"/>
      <c r="D97" s="189"/>
      <c r="E97" s="191"/>
      <c r="F97" s="192"/>
      <c r="G97" s="98" t="s">
        <v>51</v>
      </c>
      <c r="H97" s="98" t="s">
        <v>52</v>
      </c>
      <c r="I97" s="98" t="s">
        <v>53</v>
      </c>
      <c r="J97" s="98" t="s">
        <v>54</v>
      </c>
      <c r="K97" s="193"/>
      <c r="L97" s="193"/>
      <c r="M97" s="193"/>
      <c r="N97" s="193"/>
      <c r="O97" s="95"/>
      <c r="P97" s="23"/>
      <c r="Q97" s="18"/>
      <c r="R97" s="24"/>
    </row>
    <row r="98" spans="1:18" s="3" customFormat="1" ht="23.25" customHeight="1" x14ac:dyDescent="0.2">
      <c r="A98" s="157"/>
      <c r="B98" s="211"/>
      <c r="C98" s="157"/>
      <c r="D98" s="190"/>
      <c r="E98" s="125">
        <f>J98</f>
        <v>100</v>
      </c>
      <c r="F98" s="126">
        <f>SUM(G98:J98)</f>
        <v>100</v>
      </c>
      <c r="G98" s="127">
        <v>0</v>
      </c>
      <c r="H98" s="127">
        <v>0</v>
      </c>
      <c r="I98" s="127">
        <v>0</v>
      </c>
      <c r="J98" s="127">
        <v>100</v>
      </c>
      <c r="K98" s="96">
        <v>0</v>
      </c>
      <c r="L98" s="96">
        <v>0</v>
      </c>
      <c r="M98" s="103">
        <v>0</v>
      </c>
      <c r="N98" s="103">
        <v>0</v>
      </c>
      <c r="O98" s="95"/>
      <c r="P98" s="23"/>
      <c r="Q98" s="18"/>
      <c r="R98" s="24"/>
    </row>
    <row r="99" spans="1:18" s="3" customFormat="1" ht="19.5" customHeight="1" x14ac:dyDescent="0.2">
      <c r="A99" s="209" t="s">
        <v>46</v>
      </c>
      <c r="B99" s="218" t="s">
        <v>93</v>
      </c>
      <c r="C99" s="144" t="s">
        <v>66</v>
      </c>
      <c r="D99" s="76" t="s">
        <v>4</v>
      </c>
      <c r="E99" s="80">
        <f t="shared" si="13"/>
        <v>93000.142800000001</v>
      </c>
      <c r="F99" s="146">
        <f>F100</f>
        <v>93000.142800000001</v>
      </c>
      <c r="G99" s="207"/>
      <c r="H99" s="207"/>
      <c r="I99" s="207"/>
      <c r="J99" s="208"/>
      <c r="K99" s="90">
        <f>K100</f>
        <v>0</v>
      </c>
      <c r="L99" s="90">
        <f t="shared" ref="L99:N99" si="14">L100</f>
        <v>0</v>
      </c>
      <c r="M99" s="90">
        <f t="shared" si="14"/>
        <v>0</v>
      </c>
      <c r="N99" s="90">
        <f t="shared" si="14"/>
        <v>0</v>
      </c>
      <c r="O99" s="144" t="s">
        <v>5</v>
      </c>
      <c r="P99" s="20"/>
      <c r="Q99" s="21"/>
      <c r="R99" s="22"/>
    </row>
    <row r="100" spans="1:18" s="3" customFormat="1" ht="51.75" customHeight="1" x14ac:dyDescent="0.2">
      <c r="A100" s="227"/>
      <c r="B100" s="219"/>
      <c r="C100" s="145"/>
      <c r="D100" s="77" t="s">
        <v>7</v>
      </c>
      <c r="E100" s="80">
        <f t="shared" si="13"/>
        <v>93000.142800000001</v>
      </c>
      <c r="F100" s="146">
        <v>93000.142800000001</v>
      </c>
      <c r="G100" s="207"/>
      <c r="H100" s="207"/>
      <c r="I100" s="207"/>
      <c r="J100" s="208"/>
      <c r="K100" s="90">
        <v>0</v>
      </c>
      <c r="L100" s="90">
        <v>0</v>
      </c>
      <c r="M100" s="80">
        <v>0</v>
      </c>
      <c r="N100" s="80">
        <v>0</v>
      </c>
      <c r="O100" s="145"/>
      <c r="P100" s="25"/>
      <c r="Q100" s="26"/>
      <c r="R100" s="27"/>
    </row>
    <row r="101" spans="1:18" s="3" customFormat="1" ht="27" customHeight="1" x14ac:dyDescent="0.2">
      <c r="A101" s="209"/>
      <c r="B101" s="158" t="s">
        <v>84</v>
      </c>
      <c r="C101" s="144"/>
      <c r="D101" s="188"/>
      <c r="E101" s="162" t="s">
        <v>29</v>
      </c>
      <c r="F101" s="172" t="s">
        <v>67</v>
      </c>
      <c r="G101" s="170" t="s">
        <v>28</v>
      </c>
      <c r="H101" s="171"/>
      <c r="I101" s="171"/>
      <c r="J101" s="171"/>
      <c r="K101" s="172" t="s">
        <v>17</v>
      </c>
      <c r="L101" s="172" t="s">
        <v>65</v>
      </c>
      <c r="M101" s="172" t="s">
        <v>63</v>
      </c>
      <c r="N101" s="172" t="s">
        <v>64</v>
      </c>
      <c r="O101" s="95"/>
      <c r="P101" s="18"/>
      <c r="Q101" s="18"/>
      <c r="R101" s="24"/>
    </row>
    <row r="102" spans="1:18" s="3" customFormat="1" ht="19.5" customHeight="1" x14ac:dyDescent="0.2">
      <c r="A102" s="156"/>
      <c r="B102" s="210"/>
      <c r="C102" s="156"/>
      <c r="D102" s="189"/>
      <c r="E102" s="191"/>
      <c r="F102" s="192"/>
      <c r="G102" s="98" t="s">
        <v>51</v>
      </c>
      <c r="H102" s="98" t="s">
        <v>52</v>
      </c>
      <c r="I102" s="98" t="s">
        <v>53</v>
      </c>
      <c r="J102" s="98" t="s">
        <v>54</v>
      </c>
      <c r="K102" s="193"/>
      <c r="L102" s="193"/>
      <c r="M102" s="193"/>
      <c r="N102" s="193"/>
      <c r="O102" s="95"/>
      <c r="P102" s="18"/>
      <c r="Q102" s="18"/>
      <c r="R102" s="24"/>
    </row>
    <row r="103" spans="1:18" s="3" customFormat="1" ht="21.75" customHeight="1" x14ac:dyDescent="0.2">
      <c r="A103" s="157"/>
      <c r="B103" s="211"/>
      <c r="C103" s="157"/>
      <c r="D103" s="190"/>
      <c r="E103" s="125">
        <f>J103</f>
        <v>100</v>
      </c>
      <c r="F103" s="126">
        <f>SUM(G103:J103)</f>
        <v>100</v>
      </c>
      <c r="G103" s="127">
        <v>0</v>
      </c>
      <c r="H103" s="127">
        <v>0</v>
      </c>
      <c r="I103" s="127">
        <v>0</v>
      </c>
      <c r="J103" s="127">
        <v>100</v>
      </c>
      <c r="K103" s="96">
        <v>0</v>
      </c>
      <c r="L103" s="96">
        <v>0</v>
      </c>
      <c r="M103" s="103">
        <v>0</v>
      </c>
      <c r="N103" s="103">
        <v>0</v>
      </c>
      <c r="O103" s="95"/>
      <c r="P103" s="18"/>
      <c r="Q103" s="18"/>
      <c r="R103" s="24"/>
    </row>
    <row r="104" spans="1:18" s="3" customFormat="1" ht="20.25" customHeight="1" x14ac:dyDescent="0.2">
      <c r="A104" s="284" t="s">
        <v>8</v>
      </c>
      <c r="B104" s="285"/>
      <c r="C104" s="285"/>
      <c r="D104" s="286"/>
      <c r="E104" s="82">
        <f t="shared" si="13"/>
        <v>95025.472800000003</v>
      </c>
      <c r="F104" s="229">
        <f>F105</f>
        <v>95025.472800000003</v>
      </c>
      <c r="G104" s="294"/>
      <c r="H104" s="294"/>
      <c r="I104" s="294"/>
      <c r="J104" s="295"/>
      <c r="K104" s="63">
        <f>K105</f>
        <v>0</v>
      </c>
      <c r="L104" s="63">
        <f>L105</f>
        <v>0</v>
      </c>
      <c r="M104" s="12">
        <f>M105</f>
        <v>0</v>
      </c>
      <c r="N104" s="12">
        <f>N105</f>
        <v>0</v>
      </c>
      <c r="O104" s="162"/>
      <c r="P104" s="18"/>
      <c r="Q104" s="18"/>
      <c r="R104" s="24"/>
    </row>
    <row r="105" spans="1:18" s="3" customFormat="1" ht="20.25" customHeight="1" x14ac:dyDescent="0.2">
      <c r="A105" s="284" t="s">
        <v>7</v>
      </c>
      <c r="B105" s="285"/>
      <c r="C105" s="285"/>
      <c r="D105" s="286"/>
      <c r="E105" s="82">
        <f t="shared" si="13"/>
        <v>95025.472800000003</v>
      </c>
      <c r="F105" s="229">
        <f>F93</f>
        <v>95025.472800000003</v>
      </c>
      <c r="G105" s="294"/>
      <c r="H105" s="294"/>
      <c r="I105" s="294"/>
      <c r="J105" s="295"/>
      <c r="K105" s="63">
        <f>K93</f>
        <v>0</v>
      </c>
      <c r="L105" s="63">
        <f>L93</f>
        <v>0</v>
      </c>
      <c r="M105" s="12">
        <v>0</v>
      </c>
      <c r="N105" s="12">
        <v>0</v>
      </c>
      <c r="O105" s="191"/>
      <c r="P105" s="18"/>
      <c r="Q105" s="18"/>
      <c r="R105" s="24"/>
    </row>
    <row r="106" spans="1:18" s="3" customFormat="1" ht="22.5" customHeight="1" x14ac:dyDescent="0.2">
      <c r="A106" s="303" t="s">
        <v>81</v>
      </c>
      <c r="B106" s="304"/>
      <c r="C106" s="304"/>
      <c r="D106" s="304"/>
      <c r="E106" s="304"/>
      <c r="F106" s="304"/>
      <c r="G106" s="304"/>
      <c r="H106" s="304"/>
      <c r="I106" s="304"/>
      <c r="J106" s="304"/>
      <c r="K106" s="304"/>
      <c r="L106" s="304"/>
      <c r="M106" s="304"/>
      <c r="N106" s="304"/>
      <c r="O106" s="305"/>
      <c r="P106" s="18"/>
      <c r="Q106" s="18"/>
      <c r="R106" s="24"/>
    </row>
    <row r="107" spans="1:18" s="3" customFormat="1" ht="19.5" customHeight="1" x14ac:dyDescent="0.2">
      <c r="A107" s="290" t="s">
        <v>42</v>
      </c>
      <c r="B107" s="292" t="s">
        <v>13</v>
      </c>
      <c r="C107" s="144" t="s">
        <v>66</v>
      </c>
      <c r="D107" s="76" t="s">
        <v>4</v>
      </c>
      <c r="E107" s="94">
        <f t="shared" ref="E107:E114" si="15">SUM(F107:N107)</f>
        <v>345274.03500000003</v>
      </c>
      <c r="F107" s="146">
        <f>SUM(F109+F111)</f>
        <v>69054.807000000001</v>
      </c>
      <c r="G107" s="207"/>
      <c r="H107" s="207"/>
      <c r="I107" s="207"/>
      <c r="J107" s="208"/>
      <c r="K107" s="96">
        <f>SUM(K109,K111)</f>
        <v>69054.807000000001</v>
      </c>
      <c r="L107" s="96">
        <f>SUM(L109,L111)</f>
        <v>69054.807000000001</v>
      </c>
      <c r="M107" s="96">
        <f>SUM(M109,M111)</f>
        <v>69054.807000000001</v>
      </c>
      <c r="N107" s="96">
        <f>SUM(N109,N111)</f>
        <v>69054.807000000001</v>
      </c>
      <c r="O107" s="149" t="s">
        <v>11</v>
      </c>
      <c r="P107" s="20"/>
      <c r="Q107" s="21"/>
      <c r="R107" s="22"/>
    </row>
    <row r="108" spans="1:18" s="3" customFormat="1" ht="51.75" customHeight="1" x14ac:dyDescent="0.2">
      <c r="A108" s="291"/>
      <c r="B108" s="293"/>
      <c r="C108" s="145"/>
      <c r="D108" s="77" t="s">
        <v>7</v>
      </c>
      <c r="E108" s="94">
        <f t="shared" si="15"/>
        <v>345274.03500000003</v>
      </c>
      <c r="F108" s="146">
        <f>SUM(F111+F109)</f>
        <v>69054.807000000001</v>
      </c>
      <c r="G108" s="207"/>
      <c r="H108" s="207"/>
      <c r="I108" s="207"/>
      <c r="J108" s="208"/>
      <c r="K108" s="96">
        <f>SUM(K109,K111)</f>
        <v>69054.807000000001</v>
      </c>
      <c r="L108" s="96">
        <f>SUM(L109,L111)</f>
        <v>69054.807000000001</v>
      </c>
      <c r="M108" s="96">
        <f>SUM(M109,M111)</f>
        <v>69054.807000000001</v>
      </c>
      <c r="N108" s="96">
        <f>SUM(N109,N111)</f>
        <v>69054.807000000001</v>
      </c>
      <c r="O108" s="150"/>
      <c r="P108" s="25"/>
      <c r="Q108" s="26"/>
      <c r="R108" s="27"/>
    </row>
    <row r="109" spans="1:18" s="3" customFormat="1" ht="19.5" customHeight="1" x14ac:dyDescent="0.2">
      <c r="A109" s="290" t="s">
        <v>45</v>
      </c>
      <c r="B109" s="158" t="s">
        <v>60</v>
      </c>
      <c r="C109" s="144" t="s">
        <v>66</v>
      </c>
      <c r="D109" s="77" t="s">
        <v>4</v>
      </c>
      <c r="E109" s="94">
        <f t="shared" si="15"/>
        <v>0</v>
      </c>
      <c r="F109" s="146">
        <v>0</v>
      </c>
      <c r="G109" s="194"/>
      <c r="H109" s="194"/>
      <c r="I109" s="194"/>
      <c r="J109" s="195"/>
      <c r="K109" s="96">
        <f>K110</f>
        <v>0</v>
      </c>
      <c r="L109" s="96">
        <f t="shared" ref="L109:N109" si="16">L110</f>
        <v>0</v>
      </c>
      <c r="M109" s="96">
        <f t="shared" si="16"/>
        <v>0</v>
      </c>
      <c r="N109" s="96">
        <f t="shared" si="16"/>
        <v>0</v>
      </c>
      <c r="O109" s="149" t="s">
        <v>11</v>
      </c>
      <c r="P109" s="199" t="s">
        <v>26</v>
      </c>
      <c r="Q109" s="261"/>
      <c r="R109" s="262"/>
    </row>
    <row r="110" spans="1:18" s="3" customFormat="1" ht="132" customHeight="1" x14ac:dyDescent="0.2">
      <c r="A110" s="291"/>
      <c r="B110" s="234"/>
      <c r="C110" s="145"/>
      <c r="D110" s="77" t="s">
        <v>7</v>
      </c>
      <c r="E110" s="94">
        <f t="shared" si="15"/>
        <v>0</v>
      </c>
      <c r="F110" s="146">
        <v>0</v>
      </c>
      <c r="G110" s="194"/>
      <c r="H110" s="194"/>
      <c r="I110" s="194"/>
      <c r="J110" s="195"/>
      <c r="K110" s="96">
        <v>0</v>
      </c>
      <c r="L110" s="96">
        <v>0</v>
      </c>
      <c r="M110" s="94">
        <v>0</v>
      </c>
      <c r="N110" s="94">
        <v>0</v>
      </c>
      <c r="O110" s="150"/>
      <c r="P110" s="266"/>
      <c r="Q110" s="267"/>
      <c r="R110" s="268"/>
    </row>
    <row r="111" spans="1:18" s="3" customFormat="1" ht="19.5" customHeight="1" x14ac:dyDescent="0.2">
      <c r="A111" s="290" t="s">
        <v>46</v>
      </c>
      <c r="B111" s="158" t="s">
        <v>14</v>
      </c>
      <c r="C111" s="144" t="s">
        <v>66</v>
      </c>
      <c r="D111" s="77" t="s">
        <v>4</v>
      </c>
      <c r="E111" s="94">
        <f t="shared" si="15"/>
        <v>345274.03500000003</v>
      </c>
      <c r="F111" s="146">
        <f>SUM(F112)</f>
        <v>69054.807000000001</v>
      </c>
      <c r="G111" s="194"/>
      <c r="H111" s="194"/>
      <c r="I111" s="194"/>
      <c r="J111" s="195"/>
      <c r="K111" s="96">
        <f>K112</f>
        <v>69054.807000000001</v>
      </c>
      <c r="L111" s="96">
        <f t="shared" ref="L111" si="17">L112</f>
        <v>69054.807000000001</v>
      </c>
      <c r="M111" s="96">
        <f>M112</f>
        <v>69054.807000000001</v>
      </c>
      <c r="N111" s="96">
        <f>N112</f>
        <v>69054.807000000001</v>
      </c>
      <c r="O111" s="149" t="s">
        <v>11</v>
      </c>
      <c r="P111" s="199" t="s">
        <v>27</v>
      </c>
      <c r="Q111" s="261"/>
      <c r="R111" s="262"/>
    </row>
    <row r="112" spans="1:18" s="3" customFormat="1" ht="51" customHeight="1" x14ac:dyDescent="0.2">
      <c r="A112" s="291"/>
      <c r="B112" s="234"/>
      <c r="C112" s="145"/>
      <c r="D112" s="77" t="s">
        <v>7</v>
      </c>
      <c r="E112" s="94">
        <f t="shared" si="15"/>
        <v>345274.03500000003</v>
      </c>
      <c r="F112" s="146">
        <v>69054.807000000001</v>
      </c>
      <c r="G112" s="194"/>
      <c r="H112" s="194"/>
      <c r="I112" s="194"/>
      <c r="J112" s="195"/>
      <c r="K112" s="96">
        <v>69054.807000000001</v>
      </c>
      <c r="L112" s="96">
        <v>69054.807000000001</v>
      </c>
      <c r="M112" s="96">
        <v>69054.807000000001</v>
      </c>
      <c r="N112" s="96">
        <v>69054.807000000001</v>
      </c>
      <c r="O112" s="150"/>
      <c r="P112" s="266"/>
      <c r="Q112" s="267"/>
      <c r="R112" s="268"/>
    </row>
    <row r="113" spans="1:18" s="3" customFormat="1" ht="21" customHeight="1" x14ac:dyDescent="0.2">
      <c r="A113" s="281" t="s">
        <v>8</v>
      </c>
      <c r="B113" s="282"/>
      <c r="C113" s="282"/>
      <c r="D113" s="283"/>
      <c r="E113" s="104">
        <f t="shared" si="15"/>
        <v>345274.03500000003</v>
      </c>
      <c r="F113" s="288">
        <f>SUM(F107)</f>
        <v>69054.807000000001</v>
      </c>
      <c r="G113" s="194"/>
      <c r="H113" s="194"/>
      <c r="I113" s="194"/>
      <c r="J113" s="195"/>
      <c r="K113" s="105">
        <f>K107</f>
        <v>69054.807000000001</v>
      </c>
      <c r="L113" s="105">
        <f>L107</f>
        <v>69054.807000000001</v>
      </c>
      <c r="M113" s="105">
        <f>M107</f>
        <v>69054.807000000001</v>
      </c>
      <c r="N113" s="105">
        <f>N107</f>
        <v>69054.807000000001</v>
      </c>
      <c r="O113" s="162"/>
      <c r="P113" s="18"/>
      <c r="Q113" s="18"/>
      <c r="R113" s="24"/>
    </row>
    <row r="114" spans="1:18" s="3" customFormat="1" ht="21" customHeight="1" x14ac:dyDescent="0.2">
      <c r="A114" s="281" t="s">
        <v>7</v>
      </c>
      <c r="B114" s="282"/>
      <c r="C114" s="282"/>
      <c r="D114" s="283"/>
      <c r="E114" s="106">
        <f t="shared" si="15"/>
        <v>345274.03500000003</v>
      </c>
      <c r="F114" s="288">
        <f>SUM(F107)</f>
        <v>69054.807000000001</v>
      </c>
      <c r="G114" s="194"/>
      <c r="H114" s="194"/>
      <c r="I114" s="194"/>
      <c r="J114" s="195"/>
      <c r="K114" s="105">
        <f>K107</f>
        <v>69054.807000000001</v>
      </c>
      <c r="L114" s="105">
        <f>L107</f>
        <v>69054.807000000001</v>
      </c>
      <c r="M114" s="105">
        <f>M107</f>
        <v>69054.807000000001</v>
      </c>
      <c r="N114" s="105">
        <f>N107</f>
        <v>69054.807000000001</v>
      </c>
      <c r="O114" s="191"/>
      <c r="P114" s="18"/>
      <c r="Q114" s="18"/>
      <c r="R114" s="24"/>
    </row>
    <row r="115" spans="1:18" s="3" customFormat="1" ht="21" customHeight="1" x14ac:dyDescent="0.2">
      <c r="A115" s="281" t="s">
        <v>15</v>
      </c>
      <c r="B115" s="282"/>
      <c r="C115" s="282"/>
      <c r="D115" s="283"/>
      <c r="E115" s="106">
        <f>SUM(F115:N115)</f>
        <v>10046089.210029999</v>
      </c>
      <c r="F115" s="288">
        <f>SUM(F116+F117)</f>
        <v>3321335.6143499999</v>
      </c>
      <c r="G115" s="194"/>
      <c r="H115" s="194"/>
      <c r="I115" s="194"/>
      <c r="J115" s="195"/>
      <c r="K115" s="105">
        <f>SUM(K116:K117)</f>
        <v>1688621.32284</v>
      </c>
      <c r="L115" s="105">
        <f>SUM(L116:L117)</f>
        <v>1688621.32284</v>
      </c>
      <c r="M115" s="105">
        <f>SUM(M116:M117)</f>
        <v>1673755.4750000001</v>
      </c>
      <c r="N115" s="105">
        <f>SUM(N116:N117)</f>
        <v>1673755.4750000001</v>
      </c>
      <c r="O115" s="162"/>
      <c r="P115" s="20"/>
      <c r="Q115" s="21"/>
      <c r="R115" s="22"/>
    </row>
    <row r="116" spans="1:18" s="3" customFormat="1" ht="20.25" customHeight="1" x14ac:dyDescent="0.2">
      <c r="A116" s="284" t="s">
        <v>6</v>
      </c>
      <c r="B116" s="285"/>
      <c r="C116" s="285"/>
      <c r="D116" s="286"/>
      <c r="E116" s="82">
        <f>SUM(F116:N116)</f>
        <v>305525.35499999998</v>
      </c>
      <c r="F116" s="229">
        <f>SUM(F22,F89)</f>
        <v>305525.35499999998</v>
      </c>
      <c r="G116" s="186"/>
      <c r="H116" s="186"/>
      <c r="I116" s="186"/>
      <c r="J116" s="187"/>
      <c r="K116" s="63">
        <f>SUM(K89,K22)</f>
        <v>0</v>
      </c>
      <c r="L116" s="63">
        <f>SUM(L89,L22)</f>
        <v>0</v>
      </c>
      <c r="M116" s="63">
        <f>SUM(M89,M22)</f>
        <v>0</v>
      </c>
      <c r="N116" s="63">
        <f>SUM(N89,N22)</f>
        <v>0</v>
      </c>
      <c r="O116" s="228"/>
      <c r="P116" s="18"/>
      <c r="Q116" s="18"/>
      <c r="R116" s="24"/>
    </row>
    <row r="117" spans="1:18" s="3" customFormat="1" ht="21.75" customHeight="1" x14ac:dyDescent="0.2">
      <c r="A117" s="284" t="s">
        <v>7</v>
      </c>
      <c r="B117" s="285"/>
      <c r="C117" s="285"/>
      <c r="D117" s="286"/>
      <c r="E117" s="82">
        <f>SUM(F117:N117)</f>
        <v>9740563.8550299983</v>
      </c>
      <c r="F117" s="229">
        <f>SUM(F114,F105,F90,F23)</f>
        <v>3015810.2593499999</v>
      </c>
      <c r="G117" s="220"/>
      <c r="H117" s="220"/>
      <c r="I117" s="220"/>
      <c r="J117" s="289"/>
      <c r="K117" s="82">
        <f>SUM(K114,K105,K90,K23)</f>
        <v>1688621.32284</v>
      </c>
      <c r="L117" s="82">
        <f>SUM(L114,L105,L90,L23)</f>
        <v>1688621.32284</v>
      </c>
      <c r="M117" s="82">
        <f>SUM(M114,M105,M90,M23)</f>
        <v>1673755.4750000001</v>
      </c>
      <c r="N117" s="82">
        <f>SUM(N114,N105,N90,N23)</f>
        <v>1673755.4750000001</v>
      </c>
      <c r="O117" s="191"/>
      <c r="P117" s="25"/>
      <c r="Q117" s="26"/>
      <c r="R117" s="27"/>
    </row>
    <row r="118" spans="1:18" s="3" customFormat="1" ht="12.75" customHeight="1" x14ac:dyDescent="0.3">
      <c r="A118" s="6"/>
      <c r="B118" s="7"/>
      <c r="C118" s="7"/>
      <c r="D118" s="8"/>
      <c r="E118" s="32"/>
      <c r="F118" s="9"/>
      <c r="G118" s="9"/>
      <c r="H118" s="9"/>
      <c r="I118" s="9"/>
      <c r="J118" s="9"/>
      <c r="K118" s="9"/>
      <c r="L118" s="9"/>
      <c r="M118" s="9"/>
      <c r="N118" s="9"/>
      <c r="O118" s="122" t="s">
        <v>95</v>
      </c>
    </row>
    <row r="119" spans="1:18" s="3" customFormat="1" ht="15" customHeight="1" x14ac:dyDescent="0.2">
      <c r="A119" s="10" t="s">
        <v>68</v>
      </c>
      <c r="B119" s="10"/>
      <c r="C119" s="10"/>
      <c r="D119" s="10"/>
      <c r="E119" s="33"/>
      <c r="F119" s="5"/>
      <c r="G119" s="5"/>
      <c r="H119" s="5"/>
      <c r="I119" s="5"/>
      <c r="J119" s="5"/>
      <c r="K119" s="5"/>
      <c r="L119" s="5"/>
      <c r="M119" s="5"/>
      <c r="N119" s="5"/>
      <c r="O119" s="4" t="s">
        <v>69</v>
      </c>
    </row>
    <row r="120" spans="1:18" s="3" customFormat="1" x14ac:dyDescent="0.2">
      <c r="A120" s="280"/>
      <c r="B120" s="280"/>
      <c r="C120" s="280"/>
      <c r="D120" s="280"/>
      <c r="E120" s="33"/>
      <c r="F120" s="5"/>
      <c r="G120" s="5"/>
      <c r="H120" s="5"/>
      <c r="I120" s="5"/>
      <c r="J120" s="5"/>
      <c r="K120" s="5"/>
      <c r="L120" s="5"/>
      <c r="M120" s="5"/>
      <c r="N120" s="5"/>
      <c r="O120" s="4"/>
    </row>
    <row r="121" spans="1:18" s="3" customFormat="1" x14ac:dyDescent="0.2">
      <c r="A121" s="36"/>
      <c r="B121" s="4"/>
      <c r="C121" s="11"/>
      <c r="D121" s="4"/>
      <c r="E121" s="31"/>
      <c r="F121" s="5"/>
      <c r="G121" s="5"/>
      <c r="H121" s="5"/>
      <c r="I121" s="5"/>
      <c r="J121" s="5"/>
      <c r="K121" s="5"/>
      <c r="L121" s="5"/>
      <c r="M121" s="5"/>
      <c r="N121" s="5"/>
      <c r="O121" s="13"/>
    </row>
    <row r="122" spans="1:18" s="2" customFormat="1" ht="39.75" customHeight="1" x14ac:dyDescent="0.2">
      <c r="A122" s="287" t="s">
        <v>23</v>
      </c>
      <c r="B122" s="287"/>
      <c r="C122" s="287"/>
      <c r="D122" s="287"/>
      <c r="E122" s="287"/>
      <c r="F122" s="287"/>
      <c r="G122" s="287"/>
      <c r="H122" s="287"/>
      <c r="I122" s="287"/>
      <c r="J122" s="5"/>
      <c r="K122" s="5"/>
      <c r="L122" s="5"/>
      <c r="M122" s="5"/>
      <c r="N122" s="5"/>
      <c r="O122" s="4" t="s">
        <v>20</v>
      </c>
    </row>
    <row r="123" spans="1:18" s="2" customFormat="1" ht="18" customHeight="1" x14ac:dyDescent="0.2">
      <c r="A123" s="280"/>
      <c r="B123" s="280"/>
      <c r="C123" s="280"/>
      <c r="D123" s="280"/>
      <c r="E123" s="33"/>
      <c r="F123" s="5"/>
      <c r="G123" s="5"/>
      <c r="H123" s="5"/>
      <c r="I123" s="5"/>
      <c r="J123" s="5"/>
      <c r="K123" s="5"/>
      <c r="L123" s="5"/>
      <c r="M123" s="5"/>
      <c r="N123" s="5"/>
      <c r="O123" s="13"/>
    </row>
    <row r="124" spans="1:18" s="2" customFormat="1" ht="15.75" customHeight="1" x14ac:dyDescent="0.2">
      <c r="A124" s="280"/>
      <c r="B124" s="280"/>
      <c r="C124" s="280"/>
      <c r="D124" s="280"/>
      <c r="E124" s="33"/>
      <c r="F124" s="5"/>
      <c r="G124" s="5"/>
      <c r="H124" s="5"/>
      <c r="I124" s="5"/>
      <c r="J124" s="5"/>
      <c r="K124" s="5"/>
      <c r="L124" s="5"/>
      <c r="M124" s="5"/>
      <c r="N124" s="5"/>
      <c r="O124" s="11"/>
    </row>
    <row r="125" spans="1:18" s="2" customFormat="1" ht="13.5" customHeight="1" x14ac:dyDescent="0.2">
      <c r="A125" s="280"/>
      <c r="B125" s="280"/>
      <c r="C125" s="280"/>
      <c r="D125" s="280"/>
      <c r="E125" s="33"/>
      <c r="F125" s="5"/>
      <c r="G125" s="5"/>
      <c r="H125" s="5"/>
      <c r="I125" s="5"/>
      <c r="J125" s="5"/>
      <c r="K125" s="5"/>
      <c r="L125" s="5"/>
      <c r="M125" s="5"/>
      <c r="N125" s="5"/>
      <c r="O125" s="4"/>
    </row>
    <row r="126" spans="1:18" s="2" customFormat="1" x14ac:dyDescent="0.2">
      <c r="A126" s="3"/>
      <c r="B126" s="3"/>
      <c r="C126" s="3"/>
      <c r="D126" s="3"/>
      <c r="E126" s="31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8" x14ac:dyDescent="0.2">
      <c r="A127" s="3"/>
      <c r="B127" s="3"/>
      <c r="C127" s="3"/>
      <c r="D127" s="3"/>
      <c r="E127" s="31"/>
      <c r="F127" s="3"/>
      <c r="G127" s="3"/>
      <c r="H127" s="3"/>
      <c r="O127" s="3"/>
    </row>
    <row r="128" spans="1:18" x14ac:dyDescent="0.2">
      <c r="A128" s="3"/>
      <c r="B128" s="3"/>
      <c r="C128" s="3"/>
      <c r="D128" s="3"/>
      <c r="E128" s="31"/>
      <c r="F128" s="3"/>
      <c r="G128" s="3"/>
      <c r="H128" s="3"/>
      <c r="O128" s="3"/>
    </row>
    <row r="129" spans="1:15" x14ac:dyDescent="0.2">
      <c r="A129" s="3"/>
      <c r="B129" s="3"/>
      <c r="C129" s="3"/>
      <c r="D129" s="3"/>
      <c r="E129" s="31"/>
      <c r="F129" s="3"/>
      <c r="G129" s="3"/>
      <c r="H129" s="3"/>
      <c r="O129" s="3"/>
    </row>
    <row r="130" spans="1:15" x14ac:dyDescent="0.2">
      <c r="A130" s="3"/>
      <c r="B130" s="3"/>
      <c r="C130" s="3"/>
      <c r="D130" s="3"/>
      <c r="E130" s="31"/>
      <c r="F130" s="3"/>
      <c r="G130" s="3"/>
      <c r="H130" s="3"/>
      <c r="O130" s="3"/>
    </row>
    <row r="131" spans="1:15" x14ac:dyDescent="0.2">
      <c r="A131" s="3"/>
      <c r="B131" s="3"/>
      <c r="C131" s="3"/>
      <c r="D131" s="3"/>
      <c r="E131" s="31"/>
      <c r="F131" s="3"/>
      <c r="G131" s="3"/>
      <c r="H131" s="3"/>
      <c r="O131" s="3"/>
    </row>
    <row r="132" spans="1:15" x14ac:dyDescent="0.2">
      <c r="A132" s="3"/>
      <c r="B132" s="3"/>
      <c r="C132" s="3"/>
      <c r="D132" s="3"/>
      <c r="E132" s="31"/>
      <c r="F132" s="3"/>
      <c r="G132" s="3"/>
      <c r="H132" s="3"/>
      <c r="O132" s="3"/>
    </row>
    <row r="133" spans="1:15" x14ac:dyDescent="0.2">
      <c r="A133" s="3"/>
      <c r="B133" s="3"/>
      <c r="C133" s="3"/>
      <c r="D133" s="3"/>
      <c r="E133" s="31"/>
      <c r="F133" s="3"/>
      <c r="G133" s="3"/>
      <c r="H133" s="3"/>
      <c r="O133" s="3"/>
    </row>
    <row r="134" spans="1:15" x14ac:dyDescent="0.2">
      <c r="A134" s="3"/>
      <c r="B134" s="3"/>
      <c r="C134" s="3"/>
      <c r="D134" s="3"/>
      <c r="E134" s="31"/>
      <c r="F134" s="3"/>
      <c r="G134" s="3"/>
      <c r="H134" s="3"/>
      <c r="O134" s="3"/>
    </row>
    <row r="135" spans="1:15" x14ac:dyDescent="0.2">
      <c r="A135" s="3"/>
      <c r="B135" s="3"/>
      <c r="C135" s="3"/>
      <c r="D135" s="3"/>
      <c r="E135" s="31"/>
      <c r="F135" s="3"/>
      <c r="G135" s="3"/>
      <c r="H135" s="3"/>
      <c r="O135" s="3"/>
    </row>
    <row r="136" spans="1:15" x14ac:dyDescent="0.2">
      <c r="A136" s="3"/>
      <c r="B136" s="3"/>
      <c r="C136" s="3"/>
      <c r="D136" s="3"/>
      <c r="E136" s="31"/>
      <c r="F136" s="3"/>
      <c r="G136" s="3"/>
      <c r="H136" s="3"/>
      <c r="O136" s="3"/>
    </row>
    <row r="137" spans="1:15" x14ac:dyDescent="0.2">
      <c r="A137" s="3"/>
      <c r="B137" s="3"/>
      <c r="C137" s="3"/>
      <c r="D137" s="3"/>
      <c r="E137" s="31"/>
      <c r="F137" s="3"/>
      <c r="G137" s="3"/>
      <c r="H137" s="3"/>
      <c r="O137" s="3"/>
    </row>
    <row r="138" spans="1:15" x14ac:dyDescent="0.2">
      <c r="A138" s="3"/>
      <c r="B138" s="3"/>
      <c r="C138" s="3"/>
      <c r="D138" s="3"/>
      <c r="E138" s="31"/>
      <c r="F138" s="3"/>
      <c r="G138" s="3"/>
      <c r="H138" s="3"/>
      <c r="O138" s="3"/>
    </row>
    <row r="139" spans="1:15" x14ac:dyDescent="0.2">
      <c r="A139" s="3"/>
      <c r="B139" s="3"/>
      <c r="C139" s="3"/>
      <c r="D139" s="3"/>
      <c r="E139" s="31"/>
      <c r="F139" s="3"/>
      <c r="G139" s="3"/>
      <c r="H139" s="3"/>
      <c r="O139" s="3"/>
    </row>
    <row r="140" spans="1:15" x14ac:dyDescent="0.2">
      <c r="A140" s="3"/>
      <c r="B140" s="3"/>
      <c r="C140" s="3"/>
      <c r="D140" s="3"/>
      <c r="E140" s="31"/>
      <c r="F140" s="3"/>
      <c r="G140" s="3"/>
      <c r="H140" s="3"/>
      <c r="O140" s="3"/>
    </row>
    <row r="141" spans="1:15" x14ac:dyDescent="0.2">
      <c r="A141" s="3"/>
      <c r="B141" s="3"/>
      <c r="C141" s="3"/>
      <c r="D141" s="3"/>
      <c r="E141" s="31"/>
      <c r="F141" s="3"/>
      <c r="G141" s="3"/>
      <c r="H141" s="3"/>
      <c r="O141" s="3"/>
    </row>
    <row r="142" spans="1:15" x14ac:dyDescent="0.2">
      <c r="A142" s="3"/>
      <c r="B142" s="3"/>
      <c r="C142" s="3"/>
      <c r="D142" s="3"/>
      <c r="E142" s="31"/>
      <c r="F142" s="3"/>
      <c r="G142" s="3"/>
      <c r="H142" s="3"/>
      <c r="O142" s="3"/>
    </row>
    <row r="143" spans="1:15" x14ac:dyDescent="0.2">
      <c r="A143" s="3"/>
      <c r="B143" s="3"/>
      <c r="C143" s="3"/>
      <c r="D143" s="3"/>
      <c r="E143" s="31"/>
      <c r="F143" s="3"/>
      <c r="G143" s="3"/>
      <c r="H143" s="3"/>
      <c r="O143" s="3"/>
    </row>
    <row r="144" spans="1:15" x14ac:dyDescent="0.2">
      <c r="A144" s="3"/>
      <c r="B144" s="3"/>
      <c r="C144" s="3"/>
      <c r="D144" s="3"/>
      <c r="E144" s="31"/>
      <c r="F144" s="3"/>
      <c r="G144" s="3"/>
      <c r="H144" s="3"/>
      <c r="O144" s="3"/>
    </row>
    <row r="145" spans="1:15" x14ac:dyDescent="0.2">
      <c r="A145" s="3"/>
      <c r="B145" s="3"/>
      <c r="C145" s="3"/>
      <c r="D145" s="3"/>
      <c r="E145" s="31"/>
      <c r="F145" s="3"/>
      <c r="G145" s="3"/>
      <c r="H145" s="3"/>
      <c r="O145" s="3"/>
    </row>
  </sheetData>
  <mergeCells count="363">
    <mergeCell ref="O85:O87"/>
    <mergeCell ref="F67:J67"/>
    <mergeCell ref="F68:J68"/>
    <mergeCell ref="F69:J69"/>
    <mergeCell ref="F58:J58"/>
    <mergeCell ref="O58:O60"/>
    <mergeCell ref="A58:A60"/>
    <mergeCell ref="N85:N86"/>
    <mergeCell ref="A83:A84"/>
    <mergeCell ref="B83:B84"/>
    <mergeCell ref="C83:C84"/>
    <mergeCell ref="B64:B66"/>
    <mergeCell ref="C64:C66"/>
    <mergeCell ref="B58:B60"/>
    <mergeCell ref="C61:C63"/>
    <mergeCell ref="A78:A79"/>
    <mergeCell ref="C78:C79"/>
    <mergeCell ref="M85:M86"/>
    <mergeCell ref="P83:R84"/>
    <mergeCell ref="O61:O63"/>
    <mergeCell ref="A70:A72"/>
    <mergeCell ref="B70:B72"/>
    <mergeCell ref="C70:C72"/>
    <mergeCell ref="D70:D72"/>
    <mergeCell ref="M70:M71"/>
    <mergeCell ref="A67:A69"/>
    <mergeCell ref="B67:B69"/>
    <mergeCell ref="C67:C69"/>
    <mergeCell ref="F61:J61"/>
    <mergeCell ref="F62:J62"/>
    <mergeCell ref="F63:J63"/>
    <mergeCell ref="E70:E71"/>
    <mergeCell ref="O78:O79"/>
    <mergeCell ref="K70:K71"/>
    <mergeCell ref="A61:A63"/>
    <mergeCell ref="F105:J105"/>
    <mergeCell ref="A106:O106"/>
    <mergeCell ref="A99:A100"/>
    <mergeCell ref="B99:B100"/>
    <mergeCell ref="C99:C100"/>
    <mergeCell ref="O99:O100"/>
    <mergeCell ref="O25:O27"/>
    <mergeCell ref="A91:O91"/>
    <mergeCell ref="O92:O93"/>
    <mergeCell ref="A94:A95"/>
    <mergeCell ref="O94:O95"/>
    <mergeCell ref="F92:J92"/>
    <mergeCell ref="F93:J93"/>
    <mergeCell ref="A64:A66"/>
    <mergeCell ref="E64:E65"/>
    <mergeCell ref="O83:O84"/>
    <mergeCell ref="B73:B74"/>
    <mergeCell ref="C73:C74"/>
    <mergeCell ref="F73:J73"/>
    <mergeCell ref="B78:B79"/>
    <mergeCell ref="A42:A44"/>
    <mergeCell ref="B42:B44"/>
    <mergeCell ref="K42:K43"/>
    <mergeCell ref="L42:L43"/>
    <mergeCell ref="C25:C27"/>
    <mergeCell ref="L70:L71"/>
    <mergeCell ref="O67:O69"/>
    <mergeCell ref="G70:J70"/>
    <mergeCell ref="F70:F71"/>
    <mergeCell ref="N70:N71"/>
    <mergeCell ref="O70:O72"/>
    <mergeCell ref="B61:B63"/>
    <mergeCell ref="M42:M43"/>
    <mergeCell ref="N42:N43"/>
    <mergeCell ref="O42:O44"/>
    <mergeCell ref="K37:K38"/>
    <mergeCell ref="C45:C47"/>
    <mergeCell ref="E55:E56"/>
    <mergeCell ref="B53:B54"/>
    <mergeCell ref="F59:J59"/>
    <mergeCell ref="F46:J46"/>
    <mergeCell ref="F47:J47"/>
    <mergeCell ref="C53:C54"/>
    <mergeCell ref="D37:D39"/>
    <mergeCell ref="F48:F49"/>
    <mergeCell ref="G48:J48"/>
    <mergeCell ref="F52:J52"/>
    <mergeCell ref="P109:R110"/>
    <mergeCell ref="P111:R112"/>
    <mergeCell ref="A89:D89"/>
    <mergeCell ref="A90:D90"/>
    <mergeCell ref="O107:O108"/>
    <mergeCell ref="C111:C112"/>
    <mergeCell ref="B109:B110"/>
    <mergeCell ref="A109:A110"/>
    <mergeCell ref="C109:C110"/>
    <mergeCell ref="B107:B108"/>
    <mergeCell ref="O111:O112"/>
    <mergeCell ref="O109:O110"/>
    <mergeCell ref="A104:D104"/>
    <mergeCell ref="O104:O105"/>
    <mergeCell ref="A105:D105"/>
    <mergeCell ref="A92:A93"/>
    <mergeCell ref="F104:J104"/>
    <mergeCell ref="F108:J108"/>
    <mergeCell ref="F109:J109"/>
    <mergeCell ref="F110:J110"/>
    <mergeCell ref="F111:J111"/>
    <mergeCell ref="A107:A108"/>
    <mergeCell ref="C107:C108"/>
    <mergeCell ref="A111:A112"/>
    <mergeCell ref="A125:D125"/>
    <mergeCell ref="A113:D113"/>
    <mergeCell ref="O113:O114"/>
    <mergeCell ref="A114:D114"/>
    <mergeCell ref="A115:D115"/>
    <mergeCell ref="O115:O117"/>
    <mergeCell ref="A116:D116"/>
    <mergeCell ref="A117:D117"/>
    <mergeCell ref="A120:D120"/>
    <mergeCell ref="A123:D123"/>
    <mergeCell ref="A124:D124"/>
    <mergeCell ref="A122:I122"/>
    <mergeCell ref="F113:J113"/>
    <mergeCell ref="F114:J114"/>
    <mergeCell ref="F115:J115"/>
    <mergeCell ref="F116:J116"/>
    <mergeCell ref="F117:J117"/>
    <mergeCell ref="F107:J107"/>
    <mergeCell ref="F112:J112"/>
    <mergeCell ref="B111:B112"/>
    <mergeCell ref="F94:J94"/>
    <mergeCell ref="A37:A39"/>
    <mergeCell ref="B37:B39"/>
    <mergeCell ref="B31:B33"/>
    <mergeCell ref="B45:B47"/>
    <mergeCell ref="A51:A52"/>
    <mergeCell ref="B51:B52"/>
    <mergeCell ref="G85:J85"/>
    <mergeCell ref="D80:D82"/>
    <mergeCell ref="A85:A87"/>
    <mergeCell ref="B85:B87"/>
    <mergeCell ref="F88:J88"/>
    <mergeCell ref="F84:J84"/>
    <mergeCell ref="A80:A82"/>
    <mergeCell ref="B80:B82"/>
    <mergeCell ref="A34:A36"/>
    <mergeCell ref="C58:C60"/>
    <mergeCell ref="C51:C52"/>
    <mergeCell ref="C37:C39"/>
    <mergeCell ref="E37:E38"/>
    <mergeCell ref="E48:E49"/>
    <mergeCell ref="O88:O90"/>
    <mergeCell ref="N1:O1"/>
    <mergeCell ref="A6:R6"/>
    <mergeCell ref="A22:D22"/>
    <mergeCell ref="A23:D23"/>
    <mergeCell ref="O10:O12"/>
    <mergeCell ref="A21:D21"/>
    <mergeCell ref="A2:O2"/>
    <mergeCell ref="A3:O3"/>
    <mergeCell ref="O4:O5"/>
    <mergeCell ref="A4:A5"/>
    <mergeCell ref="B4:B5"/>
    <mergeCell ref="C4:C5"/>
    <mergeCell ref="P4:R5"/>
    <mergeCell ref="D4:D5"/>
    <mergeCell ref="E4:E5"/>
    <mergeCell ref="F5:J5"/>
    <mergeCell ref="A7:A9"/>
    <mergeCell ref="B7:B9"/>
    <mergeCell ref="C7:C9"/>
    <mergeCell ref="O7:O9"/>
    <mergeCell ref="F4:N4"/>
    <mergeCell ref="P10:R12"/>
    <mergeCell ref="B16:B17"/>
    <mergeCell ref="B34:B36"/>
    <mergeCell ref="C34:C36"/>
    <mergeCell ref="K18:K19"/>
    <mergeCell ref="L18:L19"/>
    <mergeCell ref="M18:M19"/>
    <mergeCell ref="F36:J36"/>
    <mergeCell ref="F34:J34"/>
    <mergeCell ref="F35:J35"/>
    <mergeCell ref="C13:C15"/>
    <mergeCell ref="D13:D15"/>
    <mergeCell ref="E13:E14"/>
    <mergeCell ref="F13:F14"/>
    <mergeCell ref="G13:J13"/>
    <mergeCell ref="E18:E19"/>
    <mergeCell ref="F18:F19"/>
    <mergeCell ref="G18:J18"/>
    <mergeCell ref="D18:D20"/>
    <mergeCell ref="C18:C20"/>
    <mergeCell ref="F17:J17"/>
    <mergeCell ref="F21:J21"/>
    <mergeCell ref="K13:K14"/>
    <mergeCell ref="L13:L14"/>
    <mergeCell ref="M13:M14"/>
    <mergeCell ref="F16:J16"/>
    <mergeCell ref="F45:J45"/>
    <mergeCell ref="F37:F38"/>
    <mergeCell ref="G37:J37"/>
    <mergeCell ref="F51:J51"/>
    <mergeCell ref="F42:F43"/>
    <mergeCell ref="G42:J42"/>
    <mergeCell ref="E42:E43"/>
    <mergeCell ref="F7:J7"/>
    <mergeCell ref="F8:J8"/>
    <mergeCell ref="F9:J9"/>
    <mergeCell ref="F10:J10"/>
    <mergeCell ref="F12:J12"/>
    <mergeCell ref="C42:C44"/>
    <mergeCell ref="D42:D44"/>
    <mergeCell ref="A53:A54"/>
    <mergeCell ref="B48:B50"/>
    <mergeCell ref="A45:A47"/>
    <mergeCell ref="A48:A50"/>
    <mergeCell ref="C48:C50"/>
    <mergeCell ref="D48:D50"/>
    <mergeCell ref="A55:A57"/>
    <mergeCell ref="B55:B57"/>
    <mergeCell ref="C55:C57"/>
    <mergeCell ref="D55:D57"/>
    <mergeCell ref="A24:O24"/>
    <mergeCell ref="A25:A27"/>
    <mergeCell ref="F25:J25"/>
    <mergeCell ref="F26:J26"/>
    <mergeCell ref="F27:J27"/>
    <mergeCell ref="O13:O15"/>
    <mergeCell ref="A10:A12"/>
    <mergeCell ref="O21:O23"/>
    <mergeCell ref="F22:J22"/>
    <mergeCell ref="F23:J23"/>
    <mergeCell ref="F11:J11"/>
    <mergeCell ref="C10:C12"/>
    <mergeCell ref="N13:N14"/>
    <mergeCell ref="A13:A15"/>
    <mergeCell ref="O18:O20"/>
    <mergeCell ref="O16:O17"/>
    <mergeCell ref="B18:B20"/>
    <mergeCell ref="A18:A20"/>
    <mergeCell ref="A16:A17"/>
    <mergeCell ref="N18:N19"/>
    <mergeCell ref="B10:B12"/>
    <mergeCell ref="C16:C17"/>
    <mergeCell ref="B13:B15"/>
    <mergeCell ref="B25:B27"/>
    <mergeCell ref="L101:L102"/>
    <mergeCell ref="F78:J78"/>
    <mergeCell ref="K80:K81"/>
    <mergeCell ref="F74:J74"/>
    <mergeCell ref="B75:B77"/>
    <mergeCell ref="A73:A74"/>
    <mergeCell ref="A75:A77"/>
    <mergeCell ref="C75:C77"/>
    <mergeCell ref="O80:O82"/>
    <mergeCell ref="D75:D77"/>
    <mergeCell ref="E75:E76"/>
    <mergeCell ref="F75:F76"/>
    <mergeCell ref="G75:J75"/>
    <mergeCell ref="K75:K76"/>
    <mergeCell ref="L75:L76"/>
    <mergeCell ref="B94:B95"/>
    <mergeCell ref="C94:C95"/>
    <mergeCell ref="F89:J89"/>
    <mergeCell ref="F90:J90"/>
    <mergeCell ref="F95:J95"/>
    <mergeCell ref="B92:B93"/>
    <mergeCell ref="C92:C93"/>
    <mergeCell ref="E80:E81"/>
    <mergeCell ref="F80:F81"/>
    <mergeCell ref="M101:M102"/>
    <mergeCell ref="N101:N102"/>
    <mergeCell ref="F99:J99"/>
    <mergeCell ref="F100:J100"/>
    <mergeCell ref="A96:A98"/>
    <mergeCell ref="B96:B98"/>
    <mergeCell ref="C96:C98"/>
    <mergeCell ref="L80:L81"/>
    <mergeCell ref="M55:M56"/>
    <mergeCell ref="M75:M76"/>
    <mergeCell ref="F64:F65"/>
    <mergeCell ref="G64:J64"/>
    <mergeCell ref="K64:K65"/>
    <mergeCell ref="K55:K56"/>
    <mergeCell ref="L55:L56"/>
    <mergeCell ref="N80:N81"/>
    <mergeCell ref="A101:A103"/>
    <mergeCell ref="B101:B103"/>
    <mergeCell ref="C101:C103"/>
    <mergeCell ref="D101:D103"/>
    <mergeCell ref="E101:E102"/>
    <mergeCell ref="F101:F102"/>
    <mergeCell ref="G101:J101"/>
    <mergeCell ref="K101:K102"/>
    <mergeCell ref="D96:D98"/>
    <mergeCell ref="E96:E97"/>
    <mergeCell ref="F96:F97"/>
    <mergeCell ref="G96:J96"/>
    <mergeCell ref="N96:N97"/>
    <mergeCell ref="D64:D66"/>
    <mergeCell ref="L64:L65"/>
    <mergeCell ref="M64:M65"/>
    <mergeCell ref="K96:K97"/>
    <mergeCell ref="L96:L97"/>
    <mergeCell ref="M96:M97"/>
    <mergeCell ref="K85:K86"/>
    <mergeCell ref="L85:L86"/>
    <mergeCell ref="N75:N76"/>
    <mergeCell ref="F79:J79"/>
    <mergeCell ref="M80:M81"/>
    <mergeCell ref="G80:J80"/>
    <mergeCell ref="A88:D88"/>
    <mergeCell ref="C85:C87"/>
    <mergeCell ref="D85:D87"/>
    <mergeCell ref="E85:E86"/>
    <mergeCell ref="F85:F86"/>
    <mergeCell ref="F83:J83"/>
    <mergeCell ref="C80:C82"/>
    <mergeCell ref="O55:O57"/>
    <mergeCell ref="G55:J55"/>
    <mergeCell ref="F55:F56"/>
    <mergeCell ref="N64:N65"/>
    <mergeCell ref="O64:O66"/>
    <mergeCell ref="O73:O74"/>
    <mergeCell ref="O75:O77"/>
    <mergeCell ref="N55:N56"/>
    <mergeCell ref="O34:O36"/>
    <mergeCell ref="O37:O39"/>
    <mergeCell ref="L37:L38"/>
    <mergeCell ref="K48:K49"/>
    <mergeCell ref="L48:L49"/>
    <mergeCell ref="M48:M49"/>
    <mergeCell ref="O45:O47"/>
    <mergeCell ref="N48:N49"/>
    <mergeCell ref="O51:O52"/>
    <mergeCell ref="N37:N38"/>
    <mergeCell ref="M37:M38"/>
    <mergeCell ref="O53:O54"/>
    <mergeCell ref="O48:O50"/>
    <mergeCell ref="F60:J60"/>
    <mergeCell ref="F53:J53"/>
    <mergeCell ref="F54:J54"/>
    <mergeCell ref="B40:B41"/>
    <mergeCell ref="A40:A41"/>
    <mergeCell ref="C40:C41"/>
    <mergeCell ref="F40:J40"/>
    <mergeCell ref="F41:J41"/>
    <mergeCell ref="O40:O41"/>
    <mergeCell ref="A31:A33"/>
    <mergeCell ref="F28:J28"/>
    <mergeCell ref="F29:J29"/>
    <mergeCell ref="F30:J30"/>
    <mergeCell ref="O31:O33"/>
    <mergeCell ref="A28:A30"/>
    <mergeCell ref="B28:B30"/>
    <mergeCell ref="C28:C30"/>
    <mergeCell ref="E31:E32"/>
    <mergeCell ref="F31:F32"/>
    <mergeCell ref="C31:C33"/>
    <mergeCell ref="D31:D33"/>
    <mergeCell ref="G31:J31"/>
    <mergeCell ref="O28:O30"/>
    <mergeCell ref="K31:K32"/>
    <mergeCell ref="L31:L32"/>
    <mergeCell ref="M31:M32"/>
    <mergeCell ref="N31:N32"/>
  </mergeCells>
  <pageMargins left="0.23622047244094491" right="0.23622047244094491" top="0.39370078740157483" bottom="0.39370078740157483" header="0.11811023622047245" footer="0.31496062992125984"/>
  <pageSetup paperSize="9" scale="56" fitToHeight="0" orientation="landscape" r:id="rId1"/>
  <headerFooter differentFirst="1">
    <oddHeader>&amp;C&amp;P</oddHeader>
  </headerFooter>
  <rowBreaks count="3" manualBreakCount="3">
    <brk id="30" max="17" man="1"/>
    <brk id="66" max="17" man="1"/>
    <brk id="95" max="17" man="1"/>
  </rowBreaks>
  <colBreaks count="1" manualBreakCount="1">
    <brk id="15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Рек МТДИ</vt:lpstr>
      <vt:lpstr>'Рек МТДИ'!Заголовки_для_печати</vt:lpstr>
      <vt:lpstr>'Рек МТДИ'!Область_печати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Тётушкина Татьяна Сергеевна</dc:creator>
  <cp:lastModifiedBy>Будич Ксения Сергеевна</cp:lastModifiedBy>
  <cp:lastPrinted>2026-02-19T06:31:08Z</cp:lastPrinted>
  <dcterms:created xsi:type="dcterms:W3CDTF">2021-03-11T13:52:39Z</dcterms:created>
  <dcterms:modified xsi:type="dcterms:W3CDTF">2026-06-10T12:22:50Z</dcterms:modified>
</cp:coreProperties>
</file>