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600" windowHeight="128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Лист1!$5:$7</definedName>
    <definedName name="_xlnm.Print_Area" localSheetId="0">Лист1!$A$1:$O$124</definedName>
  </definedNames>
  <calcPr calcId="162913"/>
</workbook>
</file>

<file path=xl/calcChain.xml><?xml version="1.0" encoding="utf-8"?>
<calcChain xmlns="http://schemas.openxmlformats.org/spreadsheetml/2006/main">
  <c r="F113" i="1" l="1"/>
  <c r="F103" i="1"/>
  <c r="F66" i="1" l="1"/>
  <c r="F65" i="1"/>
  <c r="F9" i="1"/>
  <c r="F74" i="1" l="1"/>
  <c r="F73" i="1"/>
  <c r="F71" i="1" s="1"/>
  <c r="F72" i="1"/>
  <c r="F60" i="1" l="1"/>
  <c r="F67" i="1"/>
  <c r="F64" i="1" s="1"/>
  <c r="E64" i="1" s="1"/>
  <c r="L114" i="1" l="1"/>
  <c r="M114" i="1"/>
  <c r="N114" i="1"/>
  <c r="K114" i="1"/>
  <c r="F114" i="1"/>
  <c r="N106" i="1"/>
  <c r="M106" i="1"/>
  <c r="L106" i="1"/>
  <c r="K106" i="1"/>
  <c r="F106" i="1"/>
  <c r="H89" i="1" l="1"/>
  <c r="I89" i="1" s="1"/>
  <c r="J89" i="1" s="1"/>
  <c r="F89" i="1" s="1"/>
  <c r="E89" i="1" s="1"/>
  <c r="F85" i="1"/>
  <c r="H85" i="1"/>
  <c r="I85" i="1" s="1"/>
  <c r="J85" i="1" s="1"/>
  <c r="E85" i="1" s="1"/>
  <c r="H100" i="1" l="1"/>
  <c r="I100" i="1" s="1"/>
  <c r="J100" i="1" s="1"/>
  <c r="F100" i="1" s="1"/>
  <c r="H93" i="1"/>
  <c r="I93" i="1" s="1"/>
  <c r="J93" i="1" s="1"/>
  <c r="F93" i="1" s="1"/>
  <c r="H80" i="1"/>
  <c r="I80" i="1" s="1"/>
  <c r="J80" i="1" s="1"/>
  <c r="F80" i="1" s="1"/>
  <c r="E80" i="1" s="1"/>
  <c r="H57" i="1"/>
  <c r="I57" i="1" s="1"/>
  <c r="J57" i="1" s="1"/>
  <c r="F57" i="1" s="1"/>
  <c r="H53" i="1"/>
  <c r="I53" i="1" s="1"/>
  <c r="J53" i="1" s="1"/>
  <c r="F53" i="1" s="1"/>
  <c r="H46" i="1"/>
  <c r="I46" i="1" s="1"/>
  <c r="J46" i="1" s="1"/>
  <c r="F46" i="1" s="1"/>
  <c r="H42" i="1"/>
  <c r="I42" i="1" s="1"/>
  <c r="J42" i="1" s="1"/>
  <c r="F42" i="1" s="1"/>
  <c r="H38" i="1"/>
  <c r="I38" i="1" s="1"/>
  <c r="J38" i="1" s="1"/>
  <c r="F38" i="1" s="1"/>
  <c r="H29" i="1"/>
  <c r="I29" i="1" s="1"/>
  <c r="J29" i="1" s="1"/>
  <c r="F29" i="1" s="1"/>
  <c r="H21" i="1"/>
  <c r="I21" i="1" s="1"/>
  <c r="J21" i="1" s="1"/>
  <c r="F21" i="1" s="1"/>
  <c r="H17" i="1"/>
  <c r="I17" i="1" s="1"/>
  <c r="J17" i="1" s="1"/>
  <c r="F17" i="1" s="1"/>
  <c r="H13" i="1"/>
  <c r="I13" i="1" s="1"/>
  <c r="J13" i="1" s="1"/>
  <c r="F13" i="1" s="1"/>
  <c r="E57" i="1" l="1"/>
  <c r="K111" i="1"/>
  <c r="L111" i="1"/>
  <c r="K103" i="1" l="1"/>
  <c r="K112" i="1" l="1"/>
  <c r="F112" i="1"/>
  <c r="E106" i="1" l="1"/>
  <c r="E13" i="1"/>
  <c r="L117" i="1"/>
  <c r="L115" i="1"/>
  <c r="L103" i="1"/>
  <c r="L112" i="1" s="1"/>
  <c r="L71" i="1"/>
  <c r="L60" i="1"/>
  <c r="L9" i="1"/>
  <c r="M9" i="1"/>
  <c r="M34" i="1"/>
  <c r="L34" i="1"/>
  <c r="N9" i="1"/>
  <c r="K117" i="1"/>
  <c r="K115" i="1"/>
  <c r="K71" i="1"/>
  <c r="K60" i="1"/>
  <c r="K34" i="1"/>
  <c r="K9" i="1"/>
  <c r="K47" i="1" l="1"/>
  <c r="K116" i="1" s="1"/>
  <c r="K113" i="1" s="1"/>
  <c r="E9" i="1"/>
  <c r="L110" i="1"/>
  <c r="L47" i="1"/>
  <c r="L116" i="1" s="1"/>
  <c r="L113" i="1" s="1"/>
  <c r="K110" i="1"/>
  <c r="E108" i="1" l="1"/>
  <c r="N34" i="1" l="1"/>
  <c r="F34" i="1"/>
  <c r="F47" i="1" s="1"/>
  <c r="M47" i="1"/>
  <c r="M103" i="1"/>
  <c r="E18" i="1"/>
  <c r="E10" i="1"/>
  <c r="E38" i="1"/>
  <c r="F117" i="1"/>
  <c r="F115" i="1"/>
  <c r="M111" i="1" l="1"/>
  <c r="F116" i="1" l="1"/>
  <c r="E39" i="1"/>
  <c r="E35" i="1"/>
  <c r="E105" i="1" l="1"/>
  <c r="E104" i="1"/>
  <c r="E100" i="1"/>
  <c r="E93" i="1"/>
  <c r="F70" i="1"/>
  <c r="E67" i="1"/>
  <c r="E66" i="1"/>
  <c r="E65" i="1"/>
  <c r="E53" i="1"/>
  <c r="E46" i="1"/>
  <c r="E43" i="1"/>
  <c r="E42" i="1"/>
  <c r="E29" i="1"/>
  <c r="E26" i="1"/>
  <c r="E21" i="1"/>
  <c r="E17" i="1"/>
  <c r="E14" i="1"/>
  <c r="M112" i="1" l="1"/>
  <c r="M116" i="1" s="1"/>
  <c r="M64" i="1" l="1"/>
  <c r="N64" i="1"/>
  <c r="E34" i="1"/>
  <c r="E22" i="1"/>
  <c r="E74" i="1" l="1"/>
  <c r="E73" i="1" l="1"/>
  <c r="E72" i="1"/>
  <c r="M115" i="1"/>
  <c r="N115" i="1"/>
  <c r="E115" i="1" l="1"/>
  <c r="M117" i="1"/>
  <c r="N117" i="1"/>
  <c r="N103" i="1"/>
  <c r="E103" i="1" s="1"/>
  <c r="N111" i="1"/>
  <c r="M71" i="1"/>
  <c r="N71" i="1"/>
  <c r="E71" i="1" l="1"/>
  <c r="N112" i="1"/>
  <c r="N110" i="1" s="1"/>
  <c r="E117" i="1"/>
  <c r="F111" i="1"/>
  <c r="F110" i="1" s="1"/>
  <c r="M113" i="1"/>
  <c r="E112" i="1" l="1"/>
  <c r="E111" i="1"/>
  <c r="E114" i="1"/>
  <c r="M110" i="1"/>
  <c r="E110" i="1" l="1"/>
  <c r="N62" i="1"/>
  <c r="M62" i="1"/>
  <c r="E62" i="1" l="1"/>
  <c r="E63" i="1"/>
  <c r="N47" i="1"/>
  <c r="N60" i="1"/>
  <c r="E61" i="1"/>
  <c r="N116" i="1" l="1"/>
  <c r="E116" i="1" s="1"/>
  <c r="E47" i="1"/>
  <c r="M60" i="1"/>
  <c r="E60" i="1" l="1"/>
  <c r="N113" i="1"/>
  <c r="E113" i="1" s="1"/>
</calcChain>
</file>

<file path=xl/sharedStrings.xml><?xml version="1.0" encoding="utf-8"?>
<sst xmlns="http://schemas.openxmlformats.org/spreadsheetml/2006/main" count="471" uniqueCount="111">
  <si>
    <t>Перечень мероприятий муниципальной программы Одинцовского городского округа Московской области 
«Развитие институтов гражданского общества, повышение эффективности местного самоуправления и реализации молодежной политики»</t>
  </si>
  <si>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</si>
  <si>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</si>
  <si>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</si>
  <si>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</si>
  <si>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
(тыс. руб.)</t>
  </si>
  <si>
    <t>Ответственный за выполнение мероприятия подпрограммы</t>
  </si>
  <si>
    <t>2026 год</t>
  </si>
  <si>
    <t>2027 год</t>
  </si>
  <si>
    <t>1.</t>
  </si>
  <si>
    <t>Средства бюджета Одинцовского городского округа</t>
  </si>
  <si>
    <t xml:space="preserve">Управление территориальной политики и социальных коммуникаций 
</t>
  </si>
  <si>
    <t>1.1.</t>
  </si>
  <si>
    <t>1.2.</t>
  </si>
  <si>
    <t xml:space="preserve">Управление территориальной политики и социальных коммуникаций </t>
  </si>
  <si>
    <t>1.3.</t>
  </si>
  <si>
    <t>Мероприятие 01.03.
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</t>
  </si>
  <si>
    <t xml:space="preserve">Средства 
бюджета 
Одинцовского
городского округа
</t>
  </si>
  <si>
    <t>1.4.</t>
  </si>
  <si>
    <t>Мероприятие 01.04.  
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</t>
  </si>
  <si>
    <t>1.5.</t>
  </si>
  <si>
    <t xml:space="preserve">В пределах средств, предусмотренных на обеспечение деятельности ответственного исполнителя </t>
  </si>
  <si>
    <t>2.</t>
  </si>
  <si>
    <t>Отдел контроля за наружной рекламой и художественным оформлением зданий</t>
  </si>
  <si>
    <t>2.1.</t>
  </si>
  <si>
    <t>2.2.</t>
  </si>
  <si>
    <t>2.3.</t>
  </si>
  <si>
    <t xml:space="preserve">Мероприятие 07.03
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       </t>
  </si>
  <si>
    <t>Итого по подпрограмме</t>
  </si>
  <si>
    <t>Управление территориальной политики и социальных коммуникаций, Комитет по культуре</t>
  </si>
  <si>
    <t>Итого:</t>
  </si>
  <si>
    <t>Средства бюджета Московской области</t>
  </si>
  <si>
    <t>Внебюджетные средства</t>
  </si>
  <si>
    <t>1.1</t>
  </si>
  <si>
    <t>Мероприятие 02.01.
Реализация на территориях муниципальных образований проектов граждан, сформированных в рамках практик инициативного бюджетирования</t>
  </si>
  <si>
    <t>Мероприятие 01.01.
Организация и проведение мероприятий (акций) для добровольцев (волонтеров)</t>
  </si>
  <si>
    <t>Средства федерального бюджета</t>
  </si>
  <si>
    <t>Управление по вопросам территориальной безопасности, гражданской обороны, защиты населения и территории от чрезвычайных ситуаций</t>
  </si>
  <si>
    <t>Мероприятие 04.01.
Составление (изменение) списков кандидатов в присяжные заседатели федеральных судов общей юрисдикции в Российской Федерации</t>
  </si>
  <si>
    <t>Итого по муниципальной программе</t>
  </si>
  <si>
    <t>Мероприятие 01.01.
Расходы на обеспечение деятельности (оказание услуг) муниципальных учреждений в сфере информационной политики</t>
  </si>
  <si>
    <t>Мероприятие 01.03. 
Расходы на обеспечение деятельности (оказание услуг) муниципальных учреждений в сфере молодежной политики</t>
  </si>
  <si>
    <t>Всего</t>
  </si>
  <si>
    <t>В том числе по кварталам:</t>
  </si>
  <si>
    <t>Х</t>
  </si>
  <si>
    <t>Подпрограмма 2. "Мир и согласие. Новые возможности"</t>
  </si>
  <si>
    <t>Подпрограмма 3. "Эффективное местное самоуправление"</t>
  </si>
  <si>
    <t>Подпрограмма 4. "Молодежь Подмосковья"</t>
  </si>
  <si>
    <t>Подпрограмма 6. "Обеспечивающая подпрограмма"</t>
  </si>
  <si>
    <t>Мероприятие 01.05.
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</t>
  </si>
  <si>
    <t xml:space="preserve">Управление территориальной политики и социальных коммуникаций, Управление благоустройства,
Управление образования,
Комитет по культуре,
Комитет физической культуры и спорта,
Управление жилищно-коммунального хозяйства
</t>
  </si>
  <si>
    <t>1.6</t>
  </si>
  <si>
    <t>Осуществлено издание печатной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деятельности. Штука</t>
  </si>
  <si>
    <t>Мероприятие 02.01. 
Проведение мероприятий, направленных на укрепление гражданского единства и гармонизацию межнациональных и межконфессиональных отношений</t>
  </si>
  <si>
    <t>Мероприятие 01.07.
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</t>
  </si>
  <si>
    <r>
      <rPr>
        <b/>
        <sz val="11"/>
        <rFont val="Times New Roman"/>
        <family val="1"/>
        <charset val="204"/>
      </rPr>
      <t>Основное мероприятие 01.</t>
    </r>
    <r>
      <rPr>
        <sz val="11"/>
        <rFont val="Times New Roman"/>
        <family val="1"/>
        <charset val="204"/>
      </rPr>
      <t xml:space="preserve"> Информирование населения об основных событиях социально-экономического развития и общественно-политической жизни</t>
    </r>
  </si>
  <si>
    <r>
      <rPr>
        <b/>
        <sz val="11"/>
        <rFont val="Times New Roman"/>
        <family val="1"/>
        <charset val="204"/>
      </rPr>
      <t xml:space="preserve">Основное мероприятие 02.
</t>
    </r>
    <r>
      <rPr>
        <sz val="11"/>
        <rFont val="Times New Roman"/>
        <family val="1"/>
        <charset val="204"/>
      </rPr>
      <t>Организация и проведение мероприятий по укреплению единства российской нации и этнокультурному развитию народов России</t>
    </r>
  </si>
  <si>
    <r>
      <t xml:space="preserve">Основное мероприятие 02.
</t>
    </r>
    <r>
      <rPr>
        <sz val="11"/>
        <rFont val="Times New Roman"/>
        <family val="1"/>
        <charset val="204"/>
      </rPr>
      <t>Практики инициативного бюджетирования</t>
    </r>
  </si>
  <si>
    <r>
      <rPr>
        <b/>
        <sz val="11"/>
        <rFont val="Times New Roman"/>
        <family val="1"/>
        <charset val="204"/>
      </rPr>
      <t>Основное мероприятие 01.</t>
    </r>
    <r>
      <rPr>
        <sz val="11"/>
        <rFont val="Times New Roman"/>
        <family val="1"/>
        <charset val="204"/>
      </rPr>
      <t xml:space="preserve">
Организация и проведение мероприятий, направленных на популяризацию добровольчества (волонтерства)</t>
    </r>
  </si>
  <si>
    <r>
      <rPr>
        <b/>
        <sz val="11"/>
        <rFont val="Times New Roman"/>
        <family val="1"/>
        <charset val="204"/>
      </rPr>
      <t>Основное мероприятие 01.</t>
    </r>
    <r>
      <rPr>
        <sz val="11"/>
        <rFont val="Times New Roman"/>
        <family val="1"/>
        <charset val="204"/>
      </rPr>
      <t xml:space="preserve">
Создание условий для реализации полномочий органов местного самоуправления</t>
    </r>
  </si>
  <si>
    <r>
      <rPr>
        <b/>
        <sz val="11"/>
        <rFont val="Times New Roman"/>
        <family val="1"/>
        <charset val="204"/>
      </rPr>
      <t xml:space="preserve">Основное мероприятие 04.
</t>
    </r>
    <r>
      <rPr>
        <sz val="11"/>
        <rFont val="Times New Roman"/>
        <family val="1"/>
        <charset val="204"/>
      </rPr>
      <t>Корректировка списков кандидатов в присяжные заседатели федеральных судов общей юрисдикции в Российской Федерации</t>
    </r>
  </si>
  <si>
    <t>Управление территориальной политики и социальных коммуникаций, Комитет по культуре, Управление по вопросам территориальной безопасности, гражданской обороны, защиты населения и территории от чрезвычайных ситуаций.</t>
  </si>
  <si>
    <t>Информационные материалы изготовлены  и размещены в социальных сетях, мессенджерах, направленны по электронной почте, смс (адресная рассылка). Штука</t>
  </si>
  <si>
    <t>Информационные материалы изготовлены  и размещены в сетевых изданиях. Штука</t>
  </si>
  <si>
    <t>Осуществлено изготовление и распространение  телематериалов об основных событиях социально-экономического развития, общественно-политической жизни, освещение деятельности. Минута</t>
  </si>
  <si>
    <t>Осуществлено изготовление и распространение радиоматериалов об основных событиях социально-экономического развития, общественно-политической жизни, освещение деятельности. Минута</t>
  </si>
  <si>
    <t xml:space="preserve">Рекламные конструкции размещены в соответствии со схемой размещения рекламных конструкций Московской области. Единица
</t>
  </si>
  <si>
    <t>Проекты, реализованные на основании заявок жителей Московской области в рамках применения практик инициативного бюджетирования. Штука</t>
  </si>
  <si>
    <t>Подпрограмма 5. "Развитие добровольчества (волонтерства) в муниципальном образовании Московской области"</t>
  </si>
  <si>
    <t xml:space="preserve">Проведены мероприятия, направленные на популяризацию добровольчества (волонтерства). Единица
</t>
  </si>
  <si>
    <t>2029 год</t>
  </si>
  <si>
    <t>2030 год</t>
  </si>
  <si>
    <t>2026-2030</t>
  </si>
  <si>
    <t>2028 год</t>
  </si>
  <si>
    <t>Объем финансирования по годам (тыс. руб.)</t>
  </si>
  <si>
    <t>Р.В. Неретин</t>
  </si>
  <si>
    <t>Заместитель Главы</t>
  </si>
  <si>
    <t>Одинцовского городского округа</t>
  </si>
  <si>
    <t>Начальник Управления</t>
  </si>
  <si>
    <t>Н.А. Стародубова</t>
  </si>
  <si>
    <t xml:space="preserve">бухгалтерского учета и отчетности - </t>
  </si>
  <si>
    <t>Главный бухгалтер</t>
  </si>
  <si>
    <t>Мероприятие 01.01.
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сетей, мессенджеров, e-mail-рассылок, смс информирования</t>
  </si>
  <si>
    <t>1 квартал</t>
  </si>
  <si>
    <t>1 полугодие</t>
  </si>
  <si>
    <t>9 месяцев</t>
  </si>
  <si>
    <t>12 месяцев</t>
  </si>
  <si>
    <r>
      <rPr>
        <b/>
        <sz val="11"/>
        <rFont val="Times New Roman"/>
        <family val="1"/>
        <charset val="204"/>
      </rPr>
      <t xml:space="preserve">Основное мероприятие 07.
</t>
    </r>
    <r>
      <rPr>
        <sz val="11"/>
        <rFont val="Times New Roman"/>
        <family val="1"/>
        <charset val="204"/>
      </rPr>
      <t>Организация создания и эксплуатации сети объектов наружной рекламы и ин-формации</t>
    </r>
  </si>
  <si>
    <t xml:space="preserve">Проведены мероприятия направленные на укрепление гражданского единства и гармонизацию межнациональных и межконфессиональных отношений (фестивали, форумы, круглые столы) . Единица
</t>
  </si>
  <si>
    <t>Мероприятие 02.03. 
Проведение мероприятий по социально-культурной адаптации и интеграции иностранных граждан</t>
  </si>
  <si>
    <t xml:space="preserve">Проведены мероприятия на территории предприятий Московской области,  логистических центров  с иностранными гражданами (семинары, беседы, встречи) по социально-культурной адаптации и интеграции иностранных граждан. Единица
</t>
  </si>
  <si>
    <r>
      <rPr>
        <b/>
        <sz val="11"/>
        <rFont val="Times New Roman"/>
        <family val="1"/>
        <charset val="204"/>
      </rPr>
      <t>Основное мероприятие 01.</t>
    </r>
    <r>
      <rPr>
        <sz val="11"/>
        <rFont val="Times New Roman"/>
        <family val="1"/>
        <charset val="204"/>
      </rPr>
      <t xml:space="preserve"> 
Развитие молодежной политики  </t>
    </r>
  </si>
  <si>
    <t xml:space="preserve">Проведены мероприятия по гражданско-патриотическому воспитанию,  профессиональному развитию молодежи. Единица. 
</t>
  </si>
  <si>
    <t>».</t>
  </si>
  <si>
    <t>Мероприятие 02.01
Организация и проведение мероприятий по обучению, переобучению, повышению квалификации и обмену опытом специалистов</t>
  </si>
  <si>
    <t>Проведены мероприятия по  обучению, переобучению, повышению квалификации и обмену опытом специалистов
Единица</t>
  </si>
  <si>
    <t>Мероприятие 02.02
Проведение мероприятий по обеспечению занятости несовершеннолетних</t>
  </si>
  <si>
    <t xml:space="preserve">Проведены мероприятия по обеспечению занятости несовершеннолетних.
Единица 
</t>
  </si>
  <si>
    <r>
      <rPr>
        <sz val="12"/>
        <rFont val="Times New Roman"/>
        <family val="1"/>
        <charset val="204"/>
      </rPr>
      <t>«</t>
    </r>
    <r>
      <rPr>
        <sz val="11"/>
        <rFont val="Times New Roman"/>
        <family val="1"/>
        <charset val="204"/>
      </rPr>
      <t>Приложение 1 к муниципальной программе</t>
    </r>
  </si>
  <si>
    <t xml:space="preserve">Мероприятие 07.02.
Проведение мероприятий,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«Об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области»                                          </t>
  </si>
  <si>
    <t>Мероприятие 02.03
Организация и проведение мероприятий по поддержке молодежных творческих инициатив, вовлечению молодежи в инновационную деятельность, научно-техническое творчество и патриотическое воспитание</t>
  </si>
  <si>
    <t>Мероприятие 01.02. 
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</t>
  </si>
  <si>
    <t>Мероприятие 01.01.
Организация и проведение мероприятий проводимых на базе инфраструктуры
молодежной политики  по гражданско-патриотическому воспитанию,   профессиональному  развитию  молодых людей</t>
  </si>
  <si>
    <r>
      <rPr>
        <b/>
        <sz val="11"/>
        <rFont val="Times New Roman"/>
        <family val="1"/>
        <charset val="204"/>
      </rPr>
      <t>Основное мероприятие 02.</t>
    </r>
    <r>
      <rPr>
        <sz val="11"/>
        <rFont val="Times New Roman"/>
        <family val="1"/>
        <charset val="204"/>
      </rPr>
      <t xml:space="preserve">
Увековечивание памяти погибших при защите Отечества.
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
</t>
    </r>
  </si>
  <si>
    <t>Подпрограмма 1.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</si>
  <si>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 xml:space="preserve">Осуществлено издание печатного СМИ в том числе с  нормативно правовыми актами и официальной информацией  муниципального образования  Московской области.
Печатный лист.
Штука
</t>
  </si>
  <si>
    <t xml:space="preserve">Проведены мероприятия, которым обеспечено  праздничное/тематическое оформление на территории муниципального образования Московской области.
Единица.
</t>
  </si>
  <si>
    <t xml:space="preserve">Проведены рекламно-информационные кампании в муниципальном образовании Московской области.
Единица.
</t>
  </si>
  <si>
    <t xml:space="preserve">Проведены мероприятия по поддержке молодежных творческих инициатив, вовлечению молодежи в инновационную деятельность, научно-техническое творчество и патриотического воспитания.
Единица
</t>
  </si>
  <si>
    <t>Мероприятие 07.01.
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отдельно стоящих рекламных конструкций,  а также соответствия установки рекламных конструкций и средств размещения информации на зданиях выданным разрешениям и схемам информационного и информационно-рекламного оформления здания, строения, сооружения, а также информационного оформления прилегающей к ним на основании право устанавливающих документов территории</t>
  </si>
  <si>
    <t>Приложение 1 к Постановлению Администрации Одинцовского городского округа Московской области от _______________ № 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</si>
</sst>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0"/>
    <numFmt numFmtId="165" formatCode="#,##0.000"/>
    <numFmt numFmtId="166" formatCode="#,##0.00_ ;[Red]\-#,##0.00\ "/>
  </numFmts>
  <fonts count="1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Roman"/>
      <family val="1"/>
    </font>
    <font>
      <sz val="2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49" fontId="6" fillId="0" borderId="0" xfId="0" applyNumberFormat="1" applyFont="1" applyFill="1" applyBorder="1" applyAlignment="1">
      <alignment horizontal="center" vertical="center"/>
    </xf>
    <xf numFmtId="166" fontId="7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/>
    <xf numFmtId="0" fontId="2" fillId="0" borderId="5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wrapText="1"/>
    </xf>
    <xf numFmtId="0" fontId="9" fillId="0" borderId="0" xfId="0" applyFont="1" applyFill="1" applyAlignment="1">
      <alignment horizontal="right"/>
    </xf>
    <xf numFmtId="0" fontId="9" fillId="0" borderId="0" xfId="0" applyFont="1" applyFill="1"/>
    <xf numFmtId="165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top" wrapText="1"/>
    </xf>
    <xf numFmtId="165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vertical="center"/>
    </xf>
    <xf numFmtId="164" fontId="1" fillId="0" borderId="0" xfId="0" applyNumberFormat="1" applyFont="1" applyFill="1"/>
    <xf numFmtId="0" fontId="2" fillId="0" borderId="0" xfId="0" applyFont="1" applyFill="1"/>
    <xf numFmtId="0" fontId="8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65" fontId="2" fillId="0" borderId="0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11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3" fillId="0" borderId="12" xfId="0" applyNumberFormat="1" applyFont="1" applyFill="1" applyBorder="1" applyAlignment="1">
      <alignment horizontal="center" vertical="top" wrapText="1"/>
    </xf>
    <xf numFmtId="49" fontId="3" fillId="0" borderId="13" xfId="0" applyNumberFormat="1" applyFont="1" applyFill="1" applyBorder="1" applyAlignment="1">
      <alignment horizontal="center" vertical="top" wrapText="1"/>
    </xf>
    <xf numFmtId="49" fontId="3" fillId="0" borderId="14" xfId="0" applyNumberFormat="1" applyFont="1" applyFill="1" applyBorder="1" applyAlignment="1">
      <alignment horizontal="center" vertical="top" wrapText="1"/>
    </xf>
    <xf numFmtId="49" fontId="3" fillId="0" borderId="15" xfId="0" applyNumberFormat="1" applyFont="1" applyFill="1" applyBorder="1" applyAlignment="1">
      <alignment horizontal="center" vertical="top" wrapText="1"/>
    </xf>
    <xf numFmtId="165" fontId="2" fillId="0" borderId="5" xfId="0" applyNumberFormat="1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164" fontId="2" fillId="0" borderId="5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left" vertical="center" wrapText="1"/>
    </xf>
    <xf numFmtId="164" fontId="2" fillId="0" borderId="7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 wrapText="1"/>
    </xf>
    <xf numFmtId="165" fontId="3" fillId="0" borderId="6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top" wrapText="1"/>
    </xf>
    <xf numFmtId="3" fontId="2" fillId="0" borderId="7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Fill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left" vertical="center" wrapText="1"/>
    </xf>
    <xf numFmtId="165" fontId="2" fillId="0" borderId="7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top" wrapText="1"/>
    </xf>
    <xf numFmtId="164" fontId="2" fillId="0" borderId="6" xfId="0" applyNumberFormat="1" applyFont="1" applyFill="1" applyBorder="1" applyAlignment="1">
      <alignment horizontal="center" vertical="top" wrapText="1"/>
    </xf>
    <xf numFmtId="164" fontId="2" fillId="0" borderId="7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top" wrapText="1"/>
    </xf>
    <xf numFmtId="165" fontId="2" fillId="0" borderId="3" xfId="0" applyNumberFormat="1" applyFont="1" applyFill="1" applyBorder="1" applyAlignment="1">
      <alignment horizontal="center" vertical="top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tabSelected="1" view="pageBreakPreview" zoomScale="80" zoomScaleNormal="80" zoomScaleSheetLayoutView="80" zoomScalePageLayoutView="70" workbookViewId="0">
      <selection activeCell="M1" sqref="M1:N1"/>
    </sheetView>
  </sheetViews>
  <sheetFormatPr defaultColWidth="9.140625" defaultRowHeight="15"/>
  <cols>
    <col min="1" max="1" width="6.85546875" style="17" customWidth="1"/>
    <col min="2" max="2" width="36.85546875" style="17" customWidth="1"/>
    <col min="3" max="3" width="14.7109375" style="17" customWidth="1"/>
    <col min="4" max="4" width="20.28515625" style="17" customWidth="1"/>
    <col min="5" max="5" width="19.28515625" style="17" customWidth="1"/>
    <col min="6" max="6" width="14.42578125" style="17" customWidth="1"/>
    <col min="7" max="7" width="13.28515625" style="17" customWidth="1"/>
    <col min="8" max="8" width="12.42578125" style="17" customWidth="1"/>
    <col min="9" max="9" width="12.5703125" style="17" customWidth="1"/>
    <col min="10" max="10" width="12.85546875" style="17" customWidth="1"/>
    <col min="11" max="11" width="26" style="17" customWidth="1"/>
    <col min="12" max="12" width="17" style="17" customWidth="1"/>
    <col min="13" max="14" width="18.85546875" style="17" customWidth="1"/>
    <col min="15" max="15" width="25.7109375" style="17" customWidth="1"/>
    <col min="16" max="16" width="42.85546875" style="17" customWidth="1"/>
    <col min="17" max="17" width="17" style="17" bestFit="1" customWidth="1"/>
    <col min="18" max="18" width="49.5703125" style="17" customWidth="1"/>
    <col min="19" max="20" width="9.140625" style="17"/>
    <col min="21" max="21" width="23.85546875" style="17" customWidth="1"/>
    <col min="22" max="16384" width="9.140625" style="17"/>
  </cols>
  <sheetData>
    <row r="1" spans="1:21" ht="64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17" t="s">
        <v>110</v>
      </c>
      <c r="N1" s="117"/>
      <c r="O1" s="66"/>
    </row>
    <row r="2" spans="1:21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51"/>
      <c r="N2" s="52"/>
      <c r="O2" s="53"/>
    </row>
    <row r="3" spans="1:21" ht="17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 t="s">
        <v>98</v>
      </c>
      <c r="O3" s="3"/>
    </row>
    <row r="4" spans="1:21" ht="33.75" customHeight="1">
      <c r="A4" s="1"/>
      <c r="B4" s="151" t="s">
        <v>0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</row>
    <row r="5" spans="1:21" ht="30" customHeight="1">
      <c r="A5" s="152" t="s">
        <v>1</v>
      </c>
      <c r="B5" s="152" t="s">
        <v>2</v>
      </c>
      <c r="C5" s="152" t="s">
        <v>3</v>
      </c>
      <c r="D5" s="152" t="s">
        <v>4</v>
      </c>
      <c r="E5" s="152" t="s">
        <v>5</v>
      </c>
      <c r="F5" s="100" t="s">
        <v>74</v>
      </c>
      <c r="G5" s="100"/>
      <c r="H5" s="100"/>
      <c r="I5" s="100"/>
      <c r="J5" s="100"/>
      <c r="K5" s="100"/>
      <c r="L5" s="100"/>
      <c r="M5" s="100"/>
      <c r="N5" s="100"/>
      <c r="O5" s="104" t="s">
        <v>6</v>
      </c>
    </row>
    <row r="6" spans="1:21" ht="32.25" customHeight="1">
      <c r="A6" s="152"/>
      <c r="B6" s="152"/>
      <c r="C6" s="152"/>
      <c r="D6" s="152"/>
      <c r="E6" s="152"/>
      <c r="F6" s="99" t="s">
        <v>7</v>
      </c>
      <c r="G6" s="100"/>
      <c r="H6" s="100"/>
      <c r="I6" s="100"/>
      <c r="J6" s="101"/>
      <c r="K6" s="41" t="s">
        <v>8</v>
      </c>
      <c r="L6" s="38" t="s">
        <v>73</v>
      </c>
      <c r="M6" s="41" t="s">
        <v>70</v>
      </c>
      <c r="N6" s="41" t="s">
        <v>71</v>
      </c>
      <c r="O6" s="104"/>
    </row>
    <row r="7" spans="1:21" ht="18" customHeight="1">
      <c r="A7" s="41">
        <v>1</v>
      </c>
      <c r="B7" s="41">
        <v>2</v>
      </c>
      <c r="C7" s="41">
        <v>3</v>
      </c>
      <c r="D7" s="41">
        <v>4</v>
      </c>
      <c r="E7" s="41">
        <v>5</v>
      </c>
      <c r="F7" s="99">
        <v>6</v>
      </c>
      <c r="G7" s="100"/>
      <c r="H7" s="100"/>
      <c r="I7" s="100"/>
      <c r="J7" s="101"/>
      <c r="K7" s="41">
        <v>7</v>
      </c>
      <c r="L7" s="38">
        <v>8</v>
      </c>
      <c r="M7" s="41">
        <v>9</v>
      </c>
      <c r="N7" s="41">
        <v>10</v>
      </c>
      <c r="O7" s="32">
        <v>11</v>
      </c>
    </row>
    <row r="8" spans="1:21" ht="21" customHeight="1">
      <c r="A8" s="99" t="s">
        <v>104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1"/>
    </row>
    <row r="9" spans="1:21" ht="78.75" customHeight="1">
      <c r="A9" s="39" t="s">
        <v>9</v>
      </c>
      <c r="B9" s="4" t="s">
        <v>55</v>
      </c>
      <c r="C9" s="39" t="s">
        <v>72</v>
      </c>
      <c r="D9" s="5" t="s">
        <v>10</v>
      </c>
      <c r="E9" s="6">
        <f>SUM(F9:N9)</f>
        <v>139238.03451999999</v>
      </c>
      <c r="F9" s="75">
        <f>F10+F14+F18+F22+F26</f>
        <v>27546.034520000001</v>
      </c>
      <c r="G9" s="76"/>
      <c r="H9" s="76"/>
      <c r="I9" s="76"/>
      <c r="J9" s="77"/>
      <c r="K9" s="31">
        <f>K10+K14+K18+K26</f>
        <v>27923</v>
      </c>
      <c r="L9" s="6">
        <f>L10+L14+L18+L22+L26</f>
        <v>27923</v>
      </c>
      <c r="M9" s="6">
        <f>M10+M14+M18+M22+M26</f>
        <v>27923</v>
      </c>
      <c r="N9" s="6">
        <f>N10+N14+N18+N22+N26</f>
        <v>27923</v>
      </c>
      <c r="O9" s="39"/>
      <c r="U9" s="43"/>
    </row>
    <row r="10" spans="1:21" ht="144" customHeight="1">
      <c r="A10" s="39" t="s">
        <v>12</v>
      </c>
      <c r="B10" s="4" t="s">
        <v>82</v>
      </c>
      <c r="C10" s="39" t="s">
        <v>72</v>
      </c>
      <c r="D10" s="36" t="s">
        <v>10</v>
      </c>
      <c r="E10" s="6">
        <f>SUM(F10:N10)</f>
        <v>3600</v>
      </c>
      <c r="F10" s="75">
        <v>720</v>
      </c>
      <c r="G10" s="76"/>
      <c r="H10" s="76"/>
      <c r="I10" s="76"/>
      <c r="J10" s="77"/>
      <c r="K10" s="6">
        <v>720</v>
      </c>
      <c r="L10" s="6">
        <v>720</v>
      </c>
      <c r="M10" s="6">
        <v>720</v>
      </c>
      <c r="N10" s="6">
        <v>720</v>
      </c>
      <c r="O10" s="39" t="s">
        <v>11</v>
      </c>
      <c r="Q10" s="18"/>
    </row>
    <row r="11" spans="1:21" ht="27" customHeight="1">
      <c r="A11" s="69"/>
      <c r="B11" s="91" t="s">
        <v>62</v>
      </c>
      <c r="C11" s="68" t="s">
        <v>44</v>
      </c>
      <c r="D11" s="68" t="s">
        <v>44</v>
      </c>
      <c r="E11" s="102" t="s">
        <v>42</v>
      </c>
      <c r="F11" s="102" t="s">
        <v>7</v>
      </c>
      <c r="G11" s="75" t="s">
        <v>43</v>
      </c>
      <c r="H11" s="76"/>
      <c r="I11" s="76"/>
      <c r="J11" s="77"/>
      <c r="K11" s="102" t="s">
        <v>8</v>
      </c>
      <c r="L11" s="102" t="s">
        <v>73</v>
      </c>
      <c r="M11" s="102" t="s">
        <v>70</v>
      </c>
      <c r="N11" s="102" t="s">
        <v>71</v>
      </c>
      <c r="O11" s="69"/>
    </row>
    <row r="12" spans="1:21" ht="30" customHeight="1">
      <c r="A12" s="69"/>
      <c r="B12" s="110"/>
      <c r="C12" s="69"/>
      <c r="D12" s="69"/>
      <c r="E12" s="103"/>
      <c r="F12" s="103"/>
      <c r="G12" s="30" t="s">
        <v>83</v>
      </c>
      <c r="H12" s="30" t="s">
        <v>84</v>
      </c>
      <c r="I12" s="30" t="s">
        <v>85</v>
      </c>
      <c r="J12" s="30" t="s">
        <v>86</v>
      </c>
      <c r="K12" s="103"/>
      <c r="L12" s="103"/>
      <c r="M12" s="103"/>
      <c r="N12" s="103"/>
      <c r="O12" s="69"/>
    </row>
    <row r="13" spans="1:21" ht="24" customHeight="1">
      <c r="A13" s="70"/>
      <c r="B13" s="92"/>
      <c r="C13" s="70"/>
      <c r="D13" s="70"/>
      <c r="E13" s="7">
        <f>F13+K13+L13+M13+N13</f>
        <v>16280</v>
      </c>
      <c r="F13" s="7">
        <f>J13</f>
        <v>3256</v>
      </c>
      <c r="G13" s="7">
        <v>814</v>
      </c>
      <c r="H13" s="7">
        <f>G13+814</f>
        <v>1628</v>
      </c>
      <c r="I13" s="7">
        <f>H13+814</f>
        <v>2442</v>
      </c>
      <c r="J13" s="7">
        <f>I13+814</f>
        <v>3256</v>
      </c>
      <c r="K13" s="7">
        <v>3256</v>
      </c>
      <c r="L13" s="7">
        <v>3256</v>
      </c>
      <c r="M13" s="7">
        <v>3256</v>
      </c>
      <c r="N13" s="7">
        <v>3256</v>
      </c>
      <c r="O13" s="70"/>
      <c r="P13" s="49"/>
    </row>
    <row r="14" spans="1:21" ht="123.75" customHeight="1">
      <c r="A14" s="39" t="s">
        <v>13</v>
      </c>
      <c r="B14" s="4" t="s">
        <v>101</v>
      </c>
      <c r="C14" s="39" t="s">
        <v>72</v>
      </c>
      <c r="D14" s="36" t="s">
        <v>10</v>
      </c>
      <c r="E14" s="6">
        <f>SUM(F14:N14)</f>
        <v>31105</v>
      </c>
      <c r="F14" s="75">
        <v>6221</v>
      </c>
      <c r="G14" s="76"/>
      <c r="H14" s="76"/>
      <c r="I14" s="76"/>
      <c r="J14" s="77"/>
      <c r="K14" s="31">
        <v>6221</v>
      </c>
      <c r="L14" s="31">
        <v>6221</v>
      </c>
      <c r="M14" s="31">
        <v>6221</v>
      </c>
      <c r="N14" s="31">
        <v>6221</v>
      </c>
      <c r="O14" s="39" t="s">
        <v>14</v>
      </c>
      <c r="Q14" s="44"/>
    </row>
    <row r="15" spans="1:21" ht="24.75" customHeight="1">
      <c r="A15" s="68"/>
      <c r="B15" s="91" t="s">
        <v>63</v>
      </c>
      <c r="C15" s="68" t="s">
        <v>44</v>
      </c>
      <c r="D15" s="68" t="s">
        <v>44</v>
      </c>
      <c r="E15" s="102" t="s">
        <v>42</v>
      </c>
      <c r="F15" s="102" t="s">
        <v>7</v>
      </c>
      <c r="G15" s="75" t="s">
        <v>43</v>
      </c>
      <c r="H15" s="76"/>
      <c r="I15" s="76"/>
      <c r="J15" s="77"/>
      <c r="K15" s="102" t="s">
        <v>8</v>
      </c>
      <c r="L15" s="102" t="s">
        <v>73</v>
      </c>
      <c r="M15" s="102" t="s">
        <v>70</v>
      </c>
      <c r="N15" s="102" t="s">
        <v>71</v>
      </c>
      <c r="O15" s="68"/>
    </row>
    <row r="16" spans="1:21" ht="24" customHeight="1">
      <c r="A16" s="69"/>
      <c r="B16" s="110"/>
      <c r="C16" s="69"/>
      <c r="D16" s="69"/>
      <c r="E16" s="103"/>
      <c r="F16" s="103"/>
      <c r="G16" s="30" t="s">
        <v>83</v>
      </c>
      <c r="H16" s="30" t="s">
        <v>84</v>
      </c>
      <c r="I16" s="30" t="s">
        <v>85</v>
      </c>
      <c r="J16" s="30" t="s">
        <v>86</v>
      </c>
      <c r="K16" s="103"/>
      <c r="L16" s="103"/>
      <c r="M16" s="103"/>
      <c r="N16" s="103"/>
      <c r="O16" s="69"/>
    </row>
    <row r="17" spans="1:21" ht="26.25" customHeight="1">
      <c r="A17" s="70"/>
      <c r="B17" s="92"/>
      <c r="C17" s="70"/>
      <c r="D17" s="70"/>
      <c r="E17" s="7">
        <f>F17+K17+L17+M17+N17</f>
        <v>1200</v>
      </c>
      <c r="F17" s="7">
        <f>J17</f>
        <v>240</v>
      </c>
      <c r="G17" s="7">
        <v>0</v>
      </c>
      <c r="H17" s="7">
        <f>G17+55</f>
        <v>55</v>
      </c>
      <c r="I17" s="7">
        <f>H17+85</f>
        <v>140</v>
      </c>
      <c r="J17" s="7">
        <f>I17+100</f>
        <v>240</v>
      </c>
      <c r="K17" s="7">
        <v>240</v>
      </c>
      <c r="L17" s="7">
        <v>240</v>
      </c>
      <c r="M17" s="7">
        <v>240</v>
      </c>
      <c r="N17" s="7">
        <v>240</v>
      </c>
      <c r="O17" s="70"/>
      <c r="P17" s="49"/>
    </row>
    <row r="18" spans="1:21" ht="126" customHeight="1">
      <c r="A18" s="39" t="s">
        <v>15</v>
      </c>
      <c r="B18" s="4" t="s">
        <v>16</v>
      </c>
      <c r="C18" s="39" t="s">
        <v>72</v>
      </c>
      <c r="D18" s="36" t="s">
        <v>17</v>
      </c>
      <c r="E18" s="6">
        <f>SUM(F18:N18)</f>
        <v>104533.03452</v>
      </c>
      <c r="F18" s="164">
        <v>20605.034520000001</v>
      </c>
      <c r="G18" s="165"/>
      <c r="H18" s="165"/>
      <c r="I18" s="165"/>
      <c r="J18" s="166"/>
      <c r="K18" s="31">
        <v>20982</v>
      </c>
      <c r="L18" s="31">
        <v>20982</v>
      </c>
      <c r="M18" s="31">
        <v>20982</v>
      </c>
      <c r="N18" s="31">
        <v>20982</v>
      </c>
      <c r="O18" s="39" t="s">
        <v>14</v>
      </c>
      <c r="Q18" s="45"/>
    </row>
    <row r="19" spans="1:21" ht="33.75" customHeight="1">
      <c r="A19" s="69"/>
      <c r="B19" s="91" t="s">
        <v>64</v>
      </c>
      <c r="C19" s="68" t="s">
        <v>44</v>
      </c>
      <c r="D19" s="68" t="s">
        <v>44</v>
      </c>
      <c r="E19" s="102" t="s">
        <v>42</v>
      </c>
      <c r="F19" s="102" t="s">
        <v>7</v>
      </c>
      <c r="G19" s="75" t="s">
        <v>43</v>
      </c>
      <c r="H19" s="76"/>
      <c r="I19" s="76"/>
      <c r="J19" s="77"/>
      <c r="K19" s="102" t="s">
        <v>8</v>
      </c>
      <c r="L19" s="102" t="s">
        <v>73</v>
      </c>
      <c r="M19" s="102" t="s">
        <v>70</v>
      </c>
      <c r="N19" s="102" t="s">
        <v>71</v>
      </c>
      <c r="O19" s="68"/>
    </row>
    <row r="20" spans="1:21" ht="40.5" customHeight="1">
      <c r="A20" s="69"/>
      <c r="B20" s="110"/>
      <c r="C20" s="69"/>
      <c r="D20" s="69"/>
      <c r="E20" s="103"/>
      <c r="F20" s="103"/>
      <c r="G20" s="30" t="s">
        <v>83</v>
      </c>
      <c r="H20" s="30" t="s">
        <v>84</v>
      </c>
      <c r="I20" s="30" t="s">
        <v>85</v>
      </c>
      <c r="J20" s="30" t="s">
        <v>86</v>
      </c>
      <c r="K20" s="103"/>
      <c r="L20" s="103"/>
      <c r="M20" s="103"/>
      <c r="N20" s="103"/>
      <c r="O20" s="69"/>
    </row>
    <row r="21" spans="1:21" ht="48.75" customHeight="1">
      <c r="A21" s="70"/>
      <c r="B21" s="92"/>
      <c r="C21" s="70"/>
      <c r="D21" s="70"/>
      <c r="E21" s="7">
        <f>F21+K21+L21+M21+N21</f>
        <v>316000</v>
      </c>
      <c r="F21" s="7">
        <f>J21</f>
        <v>63200</v>
      </c>
      <c r="G21" s="7">
        <v>15300</v>
      </c>
      <c r="H21" s="7">
        <f>G21+15600</f>
        <v>30900</v>
      </c>
      <c r="I21" s="7">
        <f>H21+16100</f>
        <v>47000</v>
      </c>
      <c r="J21" s="7">
        <f>I21+16200</f>
        <v>63200</v>
      </c>
      <c r="K21" s="7">
        <v>63200</v>
      </c>
      <c r="L21" s="7">
        <v>63200</v>
      </c>
      <c r="M21" s="7">
        <v>63200</v>
      </c>
      <c r="N21" s="7">
        <v>63200</v>
      </c>
      <c r="O21" s="70"/>
      <c r="P21" s="49"/>
    </row>
    <row r="22" spans="1:21" ht="122.25" customHeight="1">
      <c r="A22" s="39" t="s">
        <v>18</v>
      </c>
      <c r="B22" s="4" t="s">
        <v>19</v>
      </c>
      <c r="C22" s="39" t="s">
        <v>72</v>
      </c>
      <c r="D22" s="36" t="s">
        <v>17</v>
      </c>
      <c r="E22" s="6">
        <f>SUM(F22:N22)</f>
        <v>0</v>
      </c>
      <c r="F22" s="75">
        <v>0</v>
      </c>
      <c r="G22" s="76"/>
      <c r="H22" s="76"/>
      <c r="I22" s="76"/>
      <c r="J22" s="77"/>
      <c r="K22" s="31">
        <v>0</v>
      </c>
      <c r="L22" s="31">
        <v>0</v>
      </c>
      <c r="M22" s="6">
        <v>0</v>
      </c>
      <c r="N22" s="6">
        <v>0</v>
      </c>
      <c r="O22" s="39" t="s">
        <v>14</v>
      </c>
      <c r="U22" s="1"/>
    </row>
    <row r="23" spans="1:21" ht="27.75" customHeight="1">
      <c r="A23" s="69"/>
      <c r="B23" s="91" t="s">
        <v>65</v>
      </c>
      <c r="C23" s="68" t="s">
        <v>44</v>
      </c>
      <c r="D23" s="68" t="s">
        <v>44</v>
      </c>
      <c r="E23" s="102" t="s">
        <v>42</v>
      </c>
      <c r="F23" s="102" t="s">
        <v>7</v>
      </c>
      <c r="G23" s="75" t="s">
        <v>43</v>
      </c>
      <c r="H23" s="76"/>
      <c r="I23" s="76"/>
      <c r="J23" s="77"/>
      <c r="K23" s="102" t="s">
        <v>8</v>
      </c>
      <c r="L23" s="102" t="s">
        <v>73</v>
      </c>
      <c r="M23" s="102" t="s">
        <v>70</v>
      </c>
      <c r="N23" s="102" t="s">
        <v>71</v>
      </c>
      <c r="O23" s="68"/>
      <c r="U23" s="1"/>
    </row>
    <row r="24" spans="1:21" ht="28.5" customHeight="1">
      <c r="A24" s="69"/>
      <c r="B24" s="110"/>
      <c r="C24" s="69"/>
      <c r="D24" s="69"/>
      <c r="E24" s="103"/>
      <c r="F24" s="103"/>
      <c r="G24" s="30" t="s">
        <v>83</v>
      </c>
      <c r="H24" s="30" t="s">
        <v>84</v>
      </c>
      <c r="I24" s="30" t="s">
        <v>85</v>
      </c>
      <c r="J24" s="30" t="s">
        <v>86</v>
      </c>
      <c r="K24" s="103"/>
      <c r="L24" s="103"/>
      <c r="M24" s="103"/>
      <c r="N24" s="103"/>
      <c r="O24" s="69"/>
      <c r="U24" s="1"/>
    </row>
    <row r="25" spans="1:21" ht="36.75" customHeight="1">
      <c r="A25" s="70"/>
      <c r="B25" s="92"/>
      <c r="C25" s="70"/>
      <c r="D25" s="70"/>
      <c r="E25" s="7" t="s">
        <v>44</v>
      </c>
      <c r="F25" s="7" t="s">
        <v>44</v>
      </c>
      <c r="G25" s="7" t="s">
        <v>44</v>
      </c>
      <c r="H25" s="7" t="s">
        <v>44</v>
      </c>
      <c r="I25" s="7" t="s">
        <v>44</v>
      </c>
      <c r="J25" s="7" t="s">
        <v>44</v>
      </c>
      <c r="K25" s="7" t="s">
        <v>44</v>
      </c>
      <c r="L25" s="7" t="s">
        <v>44</v>
      </c>
      <c r="M25" s="7" t="s">
        <v>44</v>
      </c>
      <c r="N25" s="7" t="s">
        <v>44</v>
      </c>
      <c r="O25" s="70"/>
      <c r="U25" s="1"/>
    </row>
    <row r="26" spans="1:21" ht="92.25" customHeight="1">
      <c r="A26" s="8" t="s">
        <v>20</v>
      </c>
      <c r="B26" s="36" t="s">
        <v>49</v>
      </c>
      <c r="C26" s="39" t="s">
        <v>72</v>
      </c>
      <c r="D26" s="36" t="s">
        <v>10</v>
      </c>
      <c r="E26" s="6">
        <f>SUM(F26:N26)</f>
        <v>0</v>
      </c>
      <c r="F26" s="75">
        <v>0</v>
      </c>
      <c r="G26" s="76"/>
      <c r="H26" s="76"/>
      <c r="I26" s="76"/>
      <c r="J26" s="77"/>
      <c r="K26" s="31">
        <v>0</v>
      </c>
      <c r="L26" s="31">
        <v>0</v>
      </c>
      <c r="M26" s="31">
        <v>0</v>
      </c>
      <c r="N26" s="6">
        <v>0</v>
      </c>
      <c r="O26" s="39" t="s">
        <v>14</v>
      </c>
      <c r="Q26" s="44"/>
      <c r="U26" s="16"/>
    </row>
    <row r="27" spans="1:21" ht="24" customHeight="1">
      <c r="A27" s="89"/>
      <c r="B27" s="91" t="s">
        <v>105</v>
      </c>
      <c r="C27" s="68" t="s">
        <v>44</v>
      </c>
      <c r="D27" s="68" t="s">
        <v>44</v>
      </c>
      <c r="E27" s="128" t="s">
        <v>42</v>
      </c>
      <c r="F27" s="102" t="s">
        <v>7</v>
      </c>
      <c r="G27" s="126" t="s">
        <v>43</v>
      </c>
      <c r="H27" s="127"/>
      <c r="I27" s="127"/>
      <c r="J27" s="142"/>
      <c r="K27" s="102" t="s">
        <v>8</v>
      </c>
      <c r="L27" s="102" t="s">
        <v>73</v>
      </c>
      <c r="M27" s="102" t="s">
        <v>70</v>
      </c>
      <c r="N27" s="102" t="s">
        <v>71</v>
      </c>
      <c r="O27" s="68"/>
    </row>
    <row r="28" spans="1:21" ht="19.5" customHeight="1">
      <c r="A28" s="97"/>
      <c r="B28" s="110"/>
      <c r="C28" s="69"/>
      <c r="D28" s="69"/>
      <c r="E28" s="129"/>
      <c r="F28" s="103"/>
      <c r="G28" s="30" t="s">
        <v>83</v>
      </c>
      <c r="H28" s="30" t="s">
        <v>84</v>
      </c>
      <c r="I28" s="30" t="s">
        <v>85</v>
      </c>
      <c r="J28" s="30" t="s">
        <v>86</v>
      </c>
      <c r="K28" s="103"/>
      <c r="L28" s="103"/>
      <c r="M28" s="103"/>
      <c r="N28" s="103"/>
      <c r="O28" s="69"/>
    </row>
    <row r="29" spans="1:21" ht="63.75" customHeight="1">
      <c r="A29" s="90"/>
      <c r="B29" s="92"/>
      <c r="C29" s="70"/>
      <c r="D29" s="70"/>
      <c r="E29" s="7">
        <f>F29+K29+L29+M29+N29</f>
        <v>4080000</v>
      </c>
      <c r="F29" s="7">
        <f>J29</f>
        <v>816000</v>
      </c>
      <c r="G29" s="7">
        <v>192000</v>
      </c>
      <c r="H29" s="7">
        <f>G29+208000</f>
        <v>400000</v>
      </c>
      <c r="I29" s="7">
        <f>H29+208000</f>
        <v>608000</v>
      </c>
      <c r="J29" s="7">
        <f>I29+208000</f>
        <v>816000</v>
      </c>
      <c r="K29" s="7">
        <v>816000</v>
      </c>
      <c r="L29" s="7">
        <v>816000</v>
      </c>
      <c r="M29" s="7">
        <v>816000</v>
      </c>
      <c r="N29" s="7">
        <v>816000</v>
      </c>
      <c r="O29" s="70"/>
      <c r="P29" s="49"/>
    </row>
    <row r="30" spans="1:21" ht="206.25" customHeight="1">
      <c r="A30" s="8" t="s">
        <v>51</v>
      </c>
      <c r="B30" s="36" t="s">
        <v>54</v>
      </c>
      <c r="C30" s="39" t="s">
        <v>72</v>
      </c>
      <c r="D30" s="36" t="s">
        <v>17</v>
      </c>
      <c r="E30" s="156" t="s">
        <v>21</v>
      </c>
      <c r="F30" s="156"/>
      <c r="G30" s="156"/>
      <c r="H30" s="156"/>
      <c r="I30" s="156"/>
      <c r="J30" s="156"/>
      <c r="K30" s="156"/>
      <c r="L30" s="156"/>
      <c r="M30" s="156"/>
      <c r="N30" s="156"/>
      <c r="O30" s="39" t="s">
        <v>14</v>
      </c>
    </row>
    <row r="31" spans="1:21" ht="23.25" customHeight="1">
      <c r="A31" s="89"/>
      <c r="B31" s="91" t="s">
        <v>52</v>
      </c>
      <c r="C31" s="68" t="s">
        <v>44</v>
      </c>
      <c r="D31" s="68" t="s">
        <v>44</v>
      </c>
      <c r="E31" s="157" t="s">
        <v>42</v>
      </c>
      <c r="F31" s="102" t="s">
        <v>7</v>
      </c>
      <c r="G31" s="153" t="s">
        <v>43</v>
      </c>
      <c r="H31" s="154"/>
      <c r="I31" s="154"/>
      <c r="J31" s="155"/>
      <c r="K31" s="102" t="s">
        <v>8</v>
      </c>
      <c r="L31" s="102" t="s">
        <v>73</v>
      </c>
      <c r="M31" s="102" t="s">
        <v>70</v>
      </c>
      <c r="N31" s="102" t="s">
        <v>71</v>
      </c>
      <c r="O31" s="68"/>
    </row>
    <row r="32" spans="1:21" ht="23.25" customHeight="1">
      <c r="A32" s="97"/>
      <c r="B32" s="110"/>
      <c r="C32" s="69"/>
      <c r="D32" s="69"/>
      <c r="E32" s="158"/>
      <c r="F32" s="103"/>
      <c r="G32" s="30" t="s">
        <v>83</v>
      </c>
      <c r="H32" s="30" t="s">
        <v>84</v>
      </c>
      <c r="I32" s="30" t="s">
        <v>85</v>
      </c>
      <c r="J32" s="30" t="s">
        <v>86</v>
      </c>
      <c r="K32" s="103"/>
      <c r="L32" s="103"/>
      <c r="M32" s="103"/>
      <c r="N32" s="103"/>
      <c r="O32" s="69"/>
    </row>
    <row r="33" spans="1:16" ht="120.75" customHeight="1">
      <c r="A33" s="90"/>
      <c r="B33" s="92"/>
      <c r="C33" s="70"/>
      <c r="D33" s="70"/>
      <c r="E33" s="7" t="s">
        <v>44</v>
      </c>
      <c r="F33" s="7" t="s">
        <v>44</v>
      </c>
      <c r="G33" s="7" t="s">
        <v>44</v>
      </c>
      <c r="H33" s="7" t="s">
        <v>44</v>
      </c>
      <c r="I33" s="7" t="s">
        <v>44</v>
      </c>
      <c r="J33" s="7" t="s">
        <v>44</v>
      </c>
      <c r="K33" s="7" t="s">
        <v>44</v>
      </c>
      <c r="L33" s="7" t="s">
        <v>44</v>
      </c>
      <c r="M33" s="7" t="s">
        <v>44</v>
      </c>
      <c r="N33" s="7" t="s">
        <v>44</v>
      </c>
      <c r="O33" s="70"/>
    </row>
    <row r="34" spans="1:16" ht="62.25" customHeight="1">
      <c r="A34" s="8" t="s">
        <v>22</v>
      </c>
      <c r="B34" s="36" t="s">
        <v>87</v>
      </c>
      <c r="C34" s="39" t="s">
        <v>72</v>
      </c>
      <c r="D34" s="36" t="s">
        <v>10</v>
      </c>
      <c r="E34" s="6">
        <f>SUM(F34:N34)</f>
        <v>72160</v>
      </c>
      <c r="F34" s="164">
        <f>F35+F39+F43</f>
        <v>14432</v>
      </c>
      <c r="G34" s="165"/>
      <c r="H34" s="165"/>
      <c r="I34" s="165"/>
      <c r="J34" s="166"/>
      <c r="K34" s="31">
        <f>K35+K39+K43</f>
        <v>14432</v>
      </c>
      <c r="L34" s="31">
        <f>L35+L39+L43</f>
        <v>14432</v>
      </c>
      <c r="M34" s="6">
        <f>M35+M39+M43</f>
        <v>14432</v>
      </c>
      <c r="N34" s="6">
        <f>N35+N39+N43</f>
        <v>14432</v>
      </c>
      <c r="O34" s="39"/>
    </row>
    <row r="35" spans="1:16" ht="295.5" customHeight="1">
      <c r="A35" s="8" t="s">
        <v>24</v>
      </c>
      <c r="B35" s="65" t="s">
        <v>109</v>
      </c>
      <c r="C35" s="39" t="s">
        <v>72</v>
      </c>
      <c r="D35" s="36" t="s">
        <v>10</v>
      </c>
      <c r="E35" s="6">
        <f>SUM(F35:N35)</f>
        <v>42390</v>
      </c>
      <c r="F35" s="164">
        <v>10478</v>
      </c>
      <c r="G35" s="165"/>
      <c r="H35" s="165"/>
      <c r="I35" s="165"/>
      <c r="J35" s="166"/>
      <c r="K35" s="6">
        <v>7978</v>
      </c>
      <c r="L35" s="6">
        <v>7978</v>
      </c>
      <c r="M35" s="6">
        <v>7978</v>
      </c>
      <c r="N35" s="6">
        <v>7978</v>
      </c>
      <c r="O35" s="39" t="s">
        <v>23</v>
      </c>
    </row>
    <row r="36" spans="1:16" ht="24" customHeight="1">
      <c r="A36" s="97"/>
      <c r="B36" s="91" t="s">
        <v>66</v>
      </c>
      <c r="C36" s="68" t="s">
        <v>44</v>
      </c>
      <c r="D36" s="68" t="s">
        <v>44</v>
      </c>
      <c r="E36" s="102" t="s">
        <v>42</v>
      </c>
      <c r="F36" s="102" t="s">
        <v>7</v>
      </c>
      <c r="G36" s="75" t="s">
        <v>43</v>
      </c>
      <c r="H36" s="76"/>
      <c r="I36" s="76"/>
      <c r="J36" s="77"/>
      <c r="K36" s="102" t="s">
        <v>8</v>
      </c>
      <c r="L36" s="102" t="s">
        <v>73</v>
      </c>
      <c r="M36" s="102" t="s">
        <v>70</v>
      </c>
      <c r="N36" s="102" t="s">
        <v>71</v>
      </c>
      <c r="O36" s="68"/>
    </row>
    <row r="37" spans="1:16" ht="20.25" customHeight="1">
      <c r="A37" s="97"/>
      <c r="B37" s="110"/>
      <c r="C37" s="69"/>
      <c r="D37" s="69"/>
      <c r="E37" s="103"/>
      <c r="F37" s="103"/>
      <c r="G37" s="30" t="s">
        <v>83</v>
      </c>
      <c r="H37" s="30" t="s">
        <v>84</v>
      </c>
      <c r="I37" s="30" t="s">
        <v>85</v>
      </c>
      <c r="J37" s="30" t="s">
        <v>86</v>
      </c>
      <c r="K37" s="103"/>
      <c r="L37" s="103"/>
      <c r="M37" s="103"/>
      <c r="N37" s="103"/>
      <c r="O37" s="69"/>
    </row>
    <row r="38" spans="1:16" ht="19.5" customHeight="1">
      <c r="A38" s="90"/>
      <c r="B38" s="92"/>
      <c r="C38" s="70"/>
      <c r="D38" s="70"/>
      <c r="E38" s="7">
        <f>F38+K38+L38+M38+N38</f>
        <v>50</v>
      </c>
      <c r="F38" s="7">
        <f>J38</f>
        <v>10</v>
      </c>
      <c r="G38" s="7">
        <v>0</v>
      </c>
      <c r="H38" s="7">
        <f>G38+5</f>
        <v>5</v>
      </c>
      <c r="I38" s="7">
        <f>H38+3</f>
        <v>8</v>
      </c>
      <c r="J38" s="7">
        <f>I38+2</f>
        <v>10</v>
      </c>
      <c r="K38" s="7">
        <v>10</v>
      </c>
      <c r="L38" s="7">
        <v>10</v>
      </c>
      <c r="M38" s="7">
        <v>10</v>
      </c>
      <c r="N38" s="7">
        <v>10</v>
      </c>
      <c r="O38" s="70"/>
      <c r="P38" s="49"/>
    </row>
    <row r="39" spans="1:16" ht="200.25" customHeight="1">
      <c r="A39" s="8" t="s">
        <v>25</v>
      </c>
      <c r="B39" s="64" t="s">
        <v>99</v>
      </c>
      <c r="C39" s="39" t="s">
        <v>72</v>
      </c>
      <c r="D39" s="36" t="s">
        <v>10</v>
      </c>
      <c r="E39" s="6">
        <f>SUM(F39:N39)</f>
        <v>6500</v>
      </c>
      <c r="F39" s="75">
        <v>1300</v>
      </c>
      <c r="G39" s="76"/>
      <c r="H39" s="76"/>
      <c r="I39" s="76"/>
      <c r="J39" s="77"/>
      <c r="K39" s="6">
        <v>1300</v>
      </c>
      <c r="L39" s="6">
        <v>1300</v>
      </c>
      <c r="M39" s="6">
        <v>1300</v>
      </c>
      <c r="N39" s="6">
        <v>1300</v>
      </c>
      <c r="O39" s="39" t="s">
        <v>23</v>
      </c>
    </row>
    <row r="40" spans="1:16" ht="28.5" customHeight="1">
      <c r="A40" s="89"/>
      <c r="B40" s="91" t="s">
        <v>106</v>
      </c>
      <c r="C40" s="68" t="s">
        <v>44</v>
      </c>
      <c r="D40" s="68" t="s">
        <v>44</v>
      </c>
      <c r="E40" s="102" t="s">
        <v>42</v>
      </c>
      <c r="F40" s="102" t="s">
        <v>7</v>
      </c>
      <c r="G40" s="118" t="s">
        <v>43</v>
      </c>
      <c r="H40" s="119"/>
      <c r="I40" s="119"/>
      <c r="J40" s="120"/>
      <c r="K40" s="102" t="s">
        <v>8</v>
      </c>
      <c r="L40" s="102" t="s">
        <v>73</v>
      </c>
      <c r="M40" s="102" t="s">
        <v>70</v>
      </c>
      <c r="N40" s="102" t="s">
        <v>71</v>
      </c>
      <c r="O40" s="68"/>
    </row>
    <row r="41" spans="1:16" ht="23.25" customHeight="1">
      <c r="A41" s="97"/>
      <c r="B41" s="110"/>
      <c r="C41" s="69"/>
      <c r="D41" s="69"/>
      <c r="E41" s="103"/>
      <c r="F41" s="103"/>
      <c r="G41" s="30" t="s">
        <v>83</v>
      </c>
      <c r="H41" s="30" t="s">
        <v>84</v>
      </c>
      <c r="I41" s="30" t="s">
        <v>85</v>
      </c>
      <c r="J41" s="30" t="s">
        <v>86</v>
      </c>
      <c r="K41" s="103"/>
      <c r="L41" s="103"/>
      <c r="M41" s="103"/>
      <c r="N41" s="103"/>
      <c r="O41" s="69"/>
    </row>
    <row r="42" spans="1:16" ht="47.25" customHeight="1">
      <c r="A42" s="90"/>
      <c r="B42" s="92"/>
      <c r="C42" s="70"/>
      <c r="D42" s="70"/>
      <c r="E42" s="7">
        <f>F42+K42+L42+M42+N42</f>
        <v>50</v>
      </c>
      <c r="F42" s="7">
        <f>J42</f>
        <v>10</v>
      </c>
      <c r="G42" s="7">
        <v>0</v>
      </c>
      <c r="H42" s="7">
        <f>G42+3</f>
        <v>3</v>
      </c>
      <c r="I42" s="7">
        <f>H42+3</f>
        <v>6</v>
      </c>
      <c r="J42" s="7">
        <f>I42+4</f>
        <v>10</v>
      </c>
      <c r="K42" s="7">
        <v>10</v>
      </c>
      <c r="L42" s="7">
        <v>10</v>
      </c>
      <c r="M42" s="7">
        <v>10</v>
      </c>
      <c r="N42" s="7">
        <v>10</v>
      </c>
      <c r="O42" s="70"/>
      <c r="P42" s="49"/>
    </row>
    <row r="43" spans="1:16" ht="125.25" customHeight="1">
      <c r="A43" s="8" t="s">
        <v>26</v>
      </c>
      <c r="B43" s="36" t="s">
        <v>27</v>
      </c>
      <c r="C43" s="39" t="s">
        <v>72</v>
      </c>
      <c r="D43" s="36" t="s">
        <v>10</v>
      </c>
      <c r="E43" s="6">
        <f>SUM(F43:N43)</f>
        <v>23270</v>
      </c>
      <c r="F43" s="164">
        <v>2654</v>
      </c>
      <c r="G43" s="165"/>
      <c r="H43" s="165"/>
      <c r="I43" s="165"/>
      <c r="J43" s="166"/>
      <c r="K43" s="6">
        <v>5154</v>
      </c>
      <c r="L43" s="6">
        <v>5154</v>
      </c>
      <c r="M43" s="6">
        <v>5154</v>
      </c>
      <c r="N43" s="6">
        <v>5154</v>
      </c>
      <c r="O43" s="39" t="s">
        <v>23</v>
      </c>
    </row>
    <row r="44" spans="1:16" ht="21" customHeight="1">
      <c r="A44" s="89"/>
      <c r="B44" s="91" t="s">
        <v>107</v>
      </c>
      <c r="C44" s="68" t="s">
        <v>44</v>
      </c>
      <c r="D44" s="68" t="s">
        <v>44</v>
      </c>
      <c r="E44" s="102" t="s">
        <v>42</v>
      </c>
      <c r="F44" s="102" t="s">
        <v>7</v>
      </c>
      <c r="G44" s="118" t="s">
        <v>43</v>
      </c>
      <c r="H44" s="119"/>
      <c r="I44" s="119"/>
      <c r="J44" s="120"/>
      <c r="K44" s="102" t="s">
        <v>8</v>
      </c>
      <c r="L44" s="102" t="s">
        <v>73</v>
      </c>
      <c r="M44" s="102" t="s">
        <v>70</v>
      </c>
      <c r="N44" s="102" t="s">
        <v>71</v>
      </c>
      <c r="O44" s="68"/>
    </row>
    <row r="45" spans="1:16" ht="22.5" customHeight="1">
      <c r="A45" s="97"/>
      <c r="B45" s="110"/>
      <c r="C45" s="69"/>
      <c r="D45" s="69"/>
      <c r="E45" s="103"/>
      <c r="F45" s="103"/>
      <c r="G45" s="30" t="s">
        <v>83</v>
      </c>
      <c r="H45" s="30" t="s">
        <v>84</v>
      </c>
      <c r="I45" s="30" t="s">
        <v>85</v>
      </c>
      <c r="J45" s="30" t="s">
        <v>86</v>
      </c>
      <c r="K45" s="103"/>
      <c r="L45" s="103"/>
      <c r="M45" s="103"/>
      <c r="N45" s="103"/>
      <c r="O45" s="69"/>
    </row>
    <row r="46" spans="1:16" ht="30" customHeight="1">
      <c r="A46" s="90"/>
      <c r="B46" s="92"/>
      <c r="C46" s="70"/>
      <c r="D46" s="70"/>
      <c r="E46" s="7">
        <f>F46+K46+L46+M46+N46</f>
        <v>150</v>
      </c>
      <c r="F46" s="7">
        <f>J46</f>
        <v>30</v>
      </c>
      <c r="G46" s="7">
        <v>0</v>
      </c>
      <c r="H46" s="7">
        <f>G46+10</f>
        <v>10</v>
      </c>
      <c r="I46" s="7">
        <f>H46+10</f>
        <v>20</v>
      </c>
      <c r="J46" s="7">
        <f>I46+10</f>
        <v>30</v>
      </c>
      <c r="K46" s="7">
        <v>30</v>
      </c>
      <c r="L46" s="7">
        <v>30</v>
      </c>
      <c r="M46" s="7">
        <v>30</v>
      </c>
      <c r="N46" s="7">
        <v>30</v>
      </c>
      <c r="O46" s="70"/>
      <c r="P46" s="49"/>
    </row>
    <row r="47" spans="1:16" ht="42.75">
      <c r="A47" s="104" t="s">
        <v>28</v>
      </c>
      <c r="B47" s="104"/>
      <c r="C47" s="104"/>
      <c r="D47" s="40" t="s">
        <v>10</v>
      </c>
      <c r="E47" s="9">
        <f>SUM(F47:N47)</f>
        <v>211398.03451999999</v>
      </c>
      <c r="F47" s="93">
        <f>F9+F34</f>
        <v>41978.034520000001</v>
      </c>
      <c r="G47" s="94"/>
      <c r="H47" s="94"/>
      <c r="I47" s="94"/>
      <c r="J47" s="95"/>
      <c r="K47" s="29">
        <f>K9+K34</f>
        <v>42355</v>
      </c>
      <c r="L47" s="29">
        <f>L9+L34</f>
        <v>42355</v>
      </c>
      <c r="M47" s="9">
        <f>M9+M34</f>
        <v>42355</v>
      </c>
      <c r="N47" s="9">
        <f>N9+N34</f>
        <v>42355</v>
      </c>
      <c r="O47" s="39"/>
    </row>
    <row r="48" spans="1:16">
      <c r="A48" s="99" t="s">
        <v>45</v>
      </c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1"/>
    </row>
    <row r="49" spans="1:18" ht="78.75" customHeight="1">
      <c r="A49" s="8" t="s">
        <v>9</v>
      </c>
      <c r="B49" s="4" t="s">
        <v>56</v>
      </c>
      <c r="C49" s="39" t="s">
        <v>72</v>
      </c>
      <c r="D49" s="4" t="s">
        <v>10</v>
      </c>
      <c r="E49" s="162" t="s">
        <v>21</v>
      </c>
      <c r="F49" s="162"/>
      <c r="G49" s="162"/>
      <c r="H49" s="162"/>
      <c r="I49" s="162"/>
      <c r="J49" s="162"/>
      <c r="K49" s="162"/>
      <c r="L49" s="162"/>
      <c r="M49" s="162"/>
      <c r="N49" s="162"/>
      <c r="O49" s="39"/>
    </row>
    <row r="50" spans="1:18" ht="168" customHeight="1">
      <c r="A50" s="8" t="s">
        <v>12</v>
      </c>
      <c r="B50" s="4" t="s">
        <v>53</v>
      </c>
      <c r="C50" s="39" t="s">
        <v>72</v>
      </c>
      <c r="D50" s="36" t="s">
        <v>10</v>
      </c>
      <c r="E50" s="162" t="s">
        <v>21</v>
      </c>
      <c r="F50" s="162"/>
      <c r="G50" s="162"/>
      <c r="H50" s="162"/>
      <c r="I50" s="162"/>
      <c r="J50" s="162"/>
      <c r="K50" s="162"/>
      <c r="L50" s="162"/>
      <c r="M50" s="162"/>
      <c r="N50" s="162"/>
      <c r="O50" s="39" t="s">
        <v>61</v>
      </c>
    </row>
    <row r="51" spans="1:18" ht="26.25" customHeight="1">
      <c r="A51" s="89"/>
      <c r="B51" s="91" t="s">
        <v>88</v>
      </c>
      <c r="C51" s="68" t="s">
        <v>44</v>
      </c>
      <c r="D51" s="68" t="s">
        <v>44</v>
      </c>
      <c r="E51" s="146" t="s">
        <v>42</v>
      </c>
      <c r="F51" s="102" t="s">
        <v>7</v>
      </c>
      <c r="G51" s="148" t="s">
        <v>43</v>
      </c>
      <c r="H51" s="111"/>
      <c r="I51" s="111"/>
      <c r="J51" s="149"/>
      <c r="K51" s="102" t="s">
        <v>8</v>
      </c>
      <c r="L51" s="102" t="s">
        <v>73</v>
      </c>
      <c r="M51" s="102" t="s">
        <v>70</v>
      </c>
      <c r="N51" s="102" t="s">
        <v>71</v>
      </c>
      <c r="O51" s="68"/>
    </row>
    <row r="52" spans="1:18" ht="27" customHeight="1">
      <c r="A52" s="97"/>
      <c r="B52" s="110"/>
      <c r="C52" s="69"/>
      <c r="D52" s="69"/>
      <c r="E52" s="147"/>
      <c r="F52" s="103"/>
      <c r="G52" s="30" t="s">
        <v>83</v>
      </c>
      <c r="H52" s="30" t="s">
        <v>84</v>
      </c>
      <c r="I52" s="30" t="s">
        <v>85</v>
      </c>
      <c r="J52" s="30" t="s">
        <v>86</v>
      </c>
      <c r="K52" s="103"/>
      <c r="L52" s="103"/>
      <c r="M52" s="103"/>
      <c r="N52" s="103"/>
      <c r="O52" s="69"/>
    </row>
    <row r="53" spans="1:18" ht="54" customHeight="1">
      <c r="A53" s="90"/>
      <c r="B53" s="92"/>
      <c r="C53" s="70"/>
      <c r="D53" s="70"/>
      <c r="E53" s="7">
        <f>F53+K53+L53+M53+N53</f>
        <v>121</v>
      </c>
      <c r="F53" s="50">
        <f>J53</f>
        <v>27</v>
      </c>
      <c r="G53" s="50">
        <v>2</v>
      </c>
      <c r="H53" s="50">
        <f>G53+9</f>
        <v>11</v>
      </c>
      <c r="I53" s="50">
        <f>H53+9</f>
        <v>20</v>
      </c>
      <c r="J53" s="50">
        <f>I53+7</f>
        <v>27</v>
      </c>
      <c r="K53" s="50">
        <v>27</v>
      </c>
      <c r="L53" s="42">
        <v>27</v>
      </c>
      <c r="M53" s="42">
        <v>20</v>
      </c>
      <c r="N53" s="42">
        <v>20</v>
      </c>
      <c r="O53" s="70"/>
      <c r="P53" s="49"/>
    </row>
    <row r="54" spans="1:18" ht="171.75" customHeight="1">
      <c r="A54" s="8" t="s">
        <v>13</v>
      </c>
      <c r="B54" s="4" t="s">
        <v>89</v>
      </c>
      <c r="C54" s="39" t="s">
        <v>72</v>
      </c>
      <c r="D54" s="36" t="s">
        <v>10</v>
      </c>
      <c r="E54" s="162" t="s">
        <v>21</v>
      </c>
      <c r="F54" s="162"/>
      <c r="G54" s="162"/>
      <c r="H54" s="162"/>
      <c r="I54" s="162"/>
      <c r="J54" s="162"/>
      <c r="K54" s="162"/>
      <c r="L54" s="162"/>
      <c r="M54" s="162"/>
      <c r="N54" s="162"/>
      <c r="O54" s="39" t="s">
        <v>61</v>
      </c>
    </row>
    <row r="55" spans="1:18" ht="18.75" customHeight="1">
      <c r="A55" s="89"/>
      <c r="B55" s="91" t="s">
        <v>90</v>
      </c>
      <c r="C55" s="68" t="s">
        <v>44</v>
      </c>
      <c r="D55" s="68" t="s">
        <v>44</v>
      </c>
      <c r="E55" s="146" t="s">
        <v>42</v>
      </c>
      <c r="F55" s="102" t="s">
        <v>7</v>
      </c>
      <c r="G55" s="148" t="s">
        <v>43</v>
      </c>
      <c r="H55" s="111"/>
      <c r="I55" s="111"/>
      <c r="J55" s="149"/>
      <c r="K55" s="102" t="s">
        <v>8</v>
      </c>
      <c r="L55" s="102" t="s">
        <v>73</v>
      </c>
      <c r="M55" s="102" t="s">
        <v>70</v>
      </c>
      <c r="N55" s="102" t="s">
        <v>71</v>
      </c>
      <c r="O55" s="68"/>
    </row>
    <row r="56" spans="1:18" ht="17.25" customHeight="1">
      <c r="A56" s="97"/>
      <c r="B56" s="110"/>
      <c r="C56" s="69"/>
      <c r="D56" s="69"/>
      <c r="E56" s="147"/>
      <c r="F56" s="103"/>
      <c r="G56" s="30" t="s">
        <v>83</v>
      </c>
      <c r="H56" s="30" t="s">
        <v>84</v>
      </c>
      <c r="I56" s="30" t="s">
        <v>85</v>
      </c>
      <c r="J56" s="30" t="s">
        <v>86</v>
      </c>
      <c r="K56" s="103"/>
      <c r="L56" s="103"/>
      <c r="M56" s="103"/>
      <c r="N56" s="103"/>
      <c r="O56" s="69"/>
    </row>
    <row r="57" spans="1:18" ht="56.25" customHeight="1">
      <c r="A57" s="90"/>
      <c r="B57" s="92"/>
      <c r="C57" s="70"/>
      <c r="D57" s="70"/>
      <c r="E57" s="7">
        <f>F57+K57+L57+M57+N57</f>
        <v>4</v>
      </c>
      <c r="F57" s="50">
        <f>J57</f>
        <v>2</v>
      </c>
      <c r="G57" s="50">
        <v>0</v>
      </c>
      <c r="H57" s="50">
        <f>G57+0</f>
        <v>0</v>
      </c>
      <c r="I57" s="50">
        <f>H57+1</f>
        <v>1</v>
      </c>
      <c r="J57" s="50">
        <f>I57+1</f>
        <v>2</v>
      </c>
      <c r="K57" s="50">
        <v>2</v>
      </c>
      <c r="L57" s="42">
        <v>0</v>
      </c>
      <c r="M57" s="42">
        <v>0</v>
      </c>
      <c r="N57" s="42">
        <v>0</v>
      </c>
      <c r="O57" s="70"/>
      <c r="P57" s="49"/>
    </row>
    <row r="58" spans="1:18" ht="54.75" customHeight="1">
      <c r="A58" s="121" t="s">
        <v>28</v>
      </c>
      <c r="B58" s="122"/>
      <c r="C58" s="123"/>
      <c r="D58" s="40" t="s">
        <v>10</v>
      </c>
      <c r="E58" s="99" t="s">
        <v>21</v>
      </c>
      <c r="F58" s="100"/>
      <c r="G58" s="100"/>
      <c r="H58" s="100"/>
      <c r="I58" s="100"/>
      <c r="J58" s="100"/>
      <c r="K58" s="100"/>
      <c r="L58" s="100"/>
      <c r="M58" s="100"/>
      <c r="N58" s="100"/>
      <c r="O58" s="39"/>
      <c r="Q58" s="1"/>
      <c r="R58" s="1"/>
    </row>
    <row r="59" spans="1:18" ht="23.25" customHeight="1">
      <c r="A59" s="99" t="s">
        <v>46</v>
      </c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1"/>
      <c r="Q59" s="1"/>
      <c r="R59" s="1"/>
    </row>
    <row r="60" spans="1:18">
      <c r="A60" s="98" t="s">
        <v>9</v>
      </c>
      <c r="B60" s="163" t="s">
        <v>57</v>
      </c>
      <c r="C60" s="98" t="s">
        <v>72</v>
      </c>
      <c r="D60" s="5" t="s">
        <v>30</v>
      </c>
      <c r="E60" s="63">
        <f t="shared" ref="E60:E67" si="0">SUM(F60:N60)</f>
        <v>25712.885380000003</v>
      </c>
      <c r="F60" s="75">
        <f>SUM(F61:J63)</f>
        <v>25712.885380000003</v>
      </c>
      <c r="G60" s="76"/>
      <c r="H60" s="76"/>
      <c r="I60" s="76"/>
      <c r="J60" s="77"/>
      <c r="K60" s="61">
        <f>SUM(K61:K63)</f>
        <v>0</v>
      </c>
      <c r="L60" s="61">
        <f>SUM(L61:L63)</f>
        <v>0</v>
      </c>
      <c r="M60" s="6">
        <f>SUM(M61:M63)</f>
        <v>0</v>
      </c>
      <c r="N60" s="6">
        <f>SUM(N61:N63)</f>
        <v>0</v>
      </c>
      <c r="O60" s="98"/>
      <c r="Q60" s="1"/>
      <c r="R60" s="1"/>
    </row>
    <row r="61" spans="1:18" ht="30">
      <c r="A61" s="98"/>
      <c r="B61" s="163"/>
      <c r="C61" s="98"/>
      <c r="D61" s="64" t="s">
        <v>31</v>
      </c>
      <c r="E61" s="63">
        <f t="shared" si="0"/>
        <v>15876.17</v>
      </c>
      <c r="F61" s="159">
        <v>15876.17</v>
      </c>
      <c r="G61" s="160"/>
      <c r="H61" s="160"/>
      <c r="I61" s="160"/>
      <c r="J61" s="161"/>
      <c r="K61" s="61">
        <v>0</v>
      </c>
      <c r="L61" s="61">
        <v>0</v>
      </c>
      <c r="M61" s="31">
        <v>0</v>
      </c>
      <c r="N61" s="31">
        <v>0</v>
      </c>
      <c r="O61" s="98"/>
      <c r="Q61" s="19"/>
      <c r="R61" s="1"/>
    </row>
    <row r="62" spans="1:18" ht="45">
      <c r="A62" s="98"/>
      <c r="B62" s="163"/>
      <c r="C62" s="98"/>
      <c r="D62" s="64" t="s">
        <v>10</v>
      </c>
      <c r="E62" s="63">
        <f t="shared" si="0"/>
        <v>9577.2653800000007</v>
      </c>
      <c r="F62" s="75">
        <v>9577.2653800000007</v>
      </c>
      <c r="G62" s="76"/>
      <c r="H62" s="76"/>
      <c r="I62" s="76"/>
      <c r="J62" s="77"/>
      <c r="K62" s="61">
        <v>0</v>
      </c>
      <c r="L62" s="61">
        <v>0</v>
      </c>
      <c r="M62" s="6">
        <f>M66</f>
        <v>0</v>
      </c>
      <c r="N62" s="6">
        <f>N66</f>
        <v>0</v>
      </c>
      <c r="O62" s="98"/>
      <c r="Q62" s="20"/>
      <c r="R62" s="1"/>
    </row>
    <row r="63" spans="1:18" ht="30">
      <c r="A63" s="98"/>
      <c r="B63" s="163"/>
      <c r="C63" s="98"/>
      <c r="D63" s="64" t="s">
        <v>32</v>
      </c>
      <c r="E63" s="63">
        <f t="shared" si="0"/>
        <v>259.45</v>
      </c>
      <c r="F63" s="75">
        <v>259.45</v>
      </c>
      <c r="G63" s="76"/>
      <c r="H63" s="76"/>
      <c r="I63" s="76"/>
      <c r="J63" s="77"/>
      <c r="K63" s="61">
        <v>0</v>
      </c>
      <c r="L63" s="61">
        <v>0</v>
      </c>
      <c r="M63" s="31">
        <v>0</v>
      </c>
      <c r="N63" s="31">
        <v>0</v>
      </c>
      <c r="O63" s="98"/>
      <c r="Q63" s="1"/>
      <c r="R63" s="1"/>
    </row>
    <row r="64" spans="1:18">
      <c r="A64" s="68" t="s">
        <v>33</v>
      </c>
      <c r="B64" s="91" t="s">
        <v>34</v>
      </c>
      <c r="C64" s="68" t="s">
        <v>72</v>
      </c>
      <c r="D64" s="64" t="s">
        <v>30</v>
      </c>
      <c r="E64" s="63">
        <f>SUM(F64:N64)</f>
        <v>25712.885380000003</v>
      </c>
      <c r="F64" s="75">
        <f>SUM(F65:J67)</f>
        <v>25712.885380000003</v>
      </c>
      <c r="G64" s="76"/>
      <c r="H64" s="76"/>
      <c r="I64" s="76"/>
      <c r="J64" s="77"/>
      <c r="K64" s="61">
        <v>0</v>
      </c>
      <c r="L64" s="61">
        <v>0</v>
      </c>
      <c r="M64" s="6">
        <f>SUM(M65:M67)</f>
        <v>0</v>
      </c>
      <c r="N64" s="6">
        <f>SUM(N65:N67)</f>
        <v>0</v>
      </c>
      <c r="O64" s="68" t="s">
        <v>50</v>
      </c>
      <c r="Q64" s="1"/>
      <c r="R64" s="1"/>
    </row>
    <row r="65" spans="1:18" ht="81.75" customHeight="1">
      <c r="A65" s="69"/>
      <c r="B65" s="110"/>
      <c r="C65" s="69"/>
      <c r="D65" s="64" t="s">
        <v>31</v>
      </c>
      <c r="E65" s="63">
        <f t="shared" si="0"/>
        <v>15876.17</v>
      </c>
      <c r="F65" s="159">
        <f>F61</f>
        <v>15876.17</v>
      </c>
      <c r="G65" s="160"/>
      <c r="H65" s="160"/>
      <c r="I65" s="160"/>
      <c r="J65" s="161"/>
      <c r="K65" s="61">
        <v>0</v>
      </c>
      <c r="L65" s="61">
        <v>0</v>
      </c>
      <c r="M65" s="6">
        <v>0</v>
      </c>
      <c r="N65" s="6">
        <v>0</v>
      </c>
      <c r="O65" s="69"/>
      <c r="Q65" s="20"/>
      <c r="R65" s="1"/>
    </row>
    <row r="66" spans="1:18" ht="53.25" customHeight="1">
      <c r="A66" s="69"/>
      <c r="B66" s="110"/>
      <c r="C66" s="69"/>
      <c r="D66" s="64" t="s">
        <v>10</v>
      </c>
      <c r="E66" s="63">
        <f t="shared" si="0"/>
        <v>9577.2653800000007</v>
      </c>
      <c r="F66" s="75">
        <f>F62</f>
        <v>9577.2653800000007</v>
      </c>
      <c r="G66" s="76"/>
      <c r="H66" s="76"/>
      <c r="I66" s="76"/>
      <c r="J66" s="77"/>
      <c r="K66" s="61">
        <v>0</v>
      </c>
      <c r="L66" s="61">
        <v>0</v>
      </c>
      <c r="M66" s="6">
        <v>0</v>
      </c>
      <c r="N66" s="6">
        <v>0</v>
      </c>
      <c r="O66" s="69"/>
      <c r="Q66" s="1"/>
      <c r="R66" s="1"/>
    </row>
    <row r="67" spans="1:18" ht="38.25" customHeight="1">
      <c r="A67" s="70"/>
      <c r="B67" s="92"/>
      <c r="C67" s="70"/>
      <c r="D67" s="64" t="s">
        <v>32</v>
      </c>
      <c r="E67" s="63">
        <f t="shared" si="0"/>
        <v>259.45</v>
      </c>
      <c r="F67" s="75">
        <f>F63</f>
        <v>259.45</v>
      </c>
      <c r="G67" s="76"/>
      <c r="H67" s="76"/>
      <c r="I67" s="76"/>
      <c r="J67" s="77"/>
      <c r="K67" s="61">
        <v>0</v>
      </c>
      <c r="L67" s="61">
        <v>0</v>
      </c>
      <c r="M67" s="6">
        <v>0</v>
      </c>
      <c r="N67" s="6">
        <v>0</v>
      </c>
      <c r="O67" s="70"/>
      <c r="Q67" s="1"/>
      <c r="R67" s="1"/>
    </row>
    <row r="68" spans="1:18" ht="35.25" customHeight="1">
      <c r="A68" s="150"/>
      <c r="B68" s="132" t="s">
        <v>67</v>
      </c>
      <c r="C68" s="98" t="s">
        <v>44</v>
      </c>
      <c r="D68" s="98" t="s">
        <v>44</v>
      </c>
      <c r="E68" s="96" t="s">
        <v>42</v>
      </c>
      <c r="F68" s="96" t="s">
        <v>7</v>
      </c>
      <c r="G68" s="96" t="s">
        <v>43</v>
      </c>
      <c r="H68" s="96"/>
      <c r="I68" s="96"/>
      <c r="J68" s="96"/>
      <c r="K68" s="96" t="s">
        <v>8</v>
      </c>
      <c r="L68" s="96" t="s">
        <v>73</v>
      </c>
      <c r="M68" s="96" t="s">
        <v>70</v>
      </c>
      <c r="N68" s="96" t="s">
        <v>71</v>
      </c>
      <c r="O68" s="98"/>
    </row>
    <row r="69" spans="1:18" ht="36.75" customHeight="1">
      <c r="A69" s="150"/>
      <c r="B69" s="132"/>
      <c r="C69" s="98"/>
      <c r="D69" s="98"/>
      <c r="E69" s="96"/>
      <c r="F69" s="96"/>
      <c r="G69" s="63" t="s">
        <v>83</v>
      </c>
      <c r="H69" s="63" t="s">
        <v>84</v>
      </c>
      <c r="I69" s="63" t="s">
        <v>85</v>
      </c>
      <c r="J69" s="63" t="s">
        <v>86</v>
      </c>
      <c r="K69" s="96"/>
      <c r="L69" s="96"/>
      <c r="M69" s="96"/>
      <c r="N69" s="96"/>
      <c r="O69" s="98"/>
    </row>
    <row r="70" spans="1:18" ht="30" customHeight="1">
      <c r="A70" s="150"/>
      <c r="B70" s="132"/>
      <c r="C70" s="98"/>
      <c r="D70" s="98"/>
      <c r="E70" s="59">
        <v>8</v>
      </c>
      <c r="F70" s="59">
        <f>SUM(G70:J70)</f>
        <v>8</v>
      </c>
      <c r="G70" s="59">
        <v>0</v>
      </c>
      <c r="H70" s="59">
        <v>0</v>
      </c>
      <c r="I70" s="59">
        <v>0</v>
      </c>
      <c r="J70" s="59">
        <v>8</v>
      </c>
      <c r="K70" s="59">
        <v>0</v>
      </c>
      <c r="L70" s="59">
        <v>0</v>
      </c>
      <c r="M70" s="59">
        <v>0</v>
      </c>
      <c r="N70" s="59">
        <v>0</v>
      </c>
      <c r="O70" s="98"/>
    </row>
    <row r="71" spans="1:18">
      <c r="A71" s="104" t="s">
        <v>28</v>
      </c>
      <c r="B71" s="105"/>
      <c r="C71" s="105"/>
      <c r="D71" s="10" t="s">
        <v>30</v>
      </c>
      <c r="E71" s="9">
        <f>SUM(F71:N71)</f>
        <v>25712.885380000003</v>
      </c>
      <c r="F71" s="114">
        <f>SUM(F72:J74)</f>
        <v>25712.885380000003</v>
      </c>
      <c r="G71" s="115"/>
      <c r="H71" s="115"/>
      <c r="I71" s="115"/>
      <c r="J71" s="115"/>
      <c r="K71" s="9">
        <f>SUM(K72:K74)</f>
        <v>0</v>
      </c>
      <c r="L71" s="9">
        <f>SUM(L72:L74)</f>
        <v>0</v>
      </c>
      <c r="M71" s="9">
        <f>SUM(M72:M74)</f>
        <v>0</v>
      </c>
      <c r="N71" s="9">
        <f>SUM(N72:N74)</f>
        <v>0</v>
      </c>
      <c r="O71" s="106"/>
    </row>
    <row r="72" spans="1:18" ht="41.45" customHeight="1">
      <c r="A72" s="105"/>
      <c r="B72" s="105"/>
      <c r="C72" s="105"/>
      <c r="D72" s="11" t="s">
        <v>31</v>
      </c>
      <c r="E72" s="9">
        <f>SUM(F72:N72)</f>
        <v>15876.17</v>
      </c>
      <c r="F72" s="114">
        <f>F61</f>
        <v>15876.17</v>
      </c>
      <c r="G72" s="114"/>
      <c r="H72" s="114"/>
      <c r="I72" s="114"/>
      <c r="J72" s="114"/>
      <c r="K72" s="9">
        <v>0</v>
      </c>
      <c r="L72" s="9">
        <v>0</v>
      </c>
      <c r="M72" s="9">
        <v>0</v>
      </c>
      <c r="N72" s="9">
        <v>0</v>
      </c>
      <c r="O72" s="106"/>
    </row>
    <row r="73" spans="1:18" ht="49.9" customHeight="1">
      <c r="A73" s="105"/>
      <c r="B73" s="105"/>
      <c r="C73" s="105"/>
      <c r="D73" s="11" t="s">
        <v>10</v>
      </c>
      <c r="E73" s="9">
        <f>SUM(F73:N73)</f>
        <v>9577.2653800000007</v>
      </c>
      <c r="F73" s="114">
        <f>F62</f>
        <v>9577.2653800000007</v>
      </c>
      <c r="G73" s="114"/>
      <c r="H73" s="114"/>
      <c r="I73" s="114"/>
      <c r="J73" s="114"/>
      <c r="K73" s="9">
        <v>0</v>
      </c>
      <c r="L73" s="9">
        <v>0</v>
      </c>
      <c r="M73" s="9">
        <v>0</v>
      </c>
      <c r="N73" s="9">
        <v>0</v>
      </c>
      <c r="O73" s="106"/>
    </row>
    <row r="74" spans="1:18" ht="35.25" customHeight="1">
      <c r="A74" s="105"/>
      <c r="B74" s="105"/>
      <c r="C74" s="105"/>
      <c r="D74" s="11" t="s">
        <v>32</v>
      </c>
      <c r="E74" s="9">
        <f>SUM(F74:N74)</f>
        <v>259.45</v>
      </c>
      <c r="F74" s="114">
        <f>F63</f>
        <v>259.45</v>
      </c>
      <c r="G74" s="114"/>
      <c r="H74" s="114"/>
      <c r="I74" s="114"/>
      <c r="J74" s="114"/>
      <c r="K74" s="9">
        <v>0</v>
      </c>
      <c r="L74" s="9">
        <v>0</v>
      </c>
      <c r="M74" s="9">
        <v>0</v>
      </c>
      <c r="N74" s="9">
        <v>0</v>
      </c>
      <c r="O74" s="106"/>
    </row>
    <row r="75" spans="1:18" ht="24.6" customHeight="1">
      <c r="A75" s="121" t="s">
        <v>47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5"/>
    </row>
    <row r="76" spans="1:18" ht="60.6" customHeight="1">
      <c r="A76" s="12" t="s">
        <v>9</v>
      </c>
      <c r="B76" s="21" t="s">
        <v>91</v>
      </c>
      <c r="C76" s="39" t="s">
        <v>72</v>
      </c>
      <c r="D76" s="36" t="s">
        <v>10</v>
      </c>
      <c r="E76" s="111" t="s">
        <v>21</v>
      </c>
      <c r="F76" s="111"/>
      <c r="G76" s="111"/>
      <c r="H76" s="111"/>
      <c r="I76" s="111"/>
      <c r="J76" s="111"/>
      <c r="K76" s="111"/>
      <c r="L76" s="111"/>
      <c r="M76" s="111"/>
      <c r="N76" s="111"/>
      <c r="O76" s="22"/>
    </row>
    <row r="77" spans="1:18" ht="130.5" customHeight="1">
      <c r="A77" s="12" t="s">
        <v>12</v>
      </c>
      <c r="B77" s="21" t="s">
        <v>102</v>
      </c>
      <c r="C77" s="39" t="s">
        <v>72</v>
      </c>
      <c r="D77" s="36" t="s">
        <v>10</v>
      </c>
      <c r="E77" s="111" t="s">
        <v>21</v>
      </c>
      <c r="F77" s="111"/>
      <c r="G77" s="111"/>
      <c r="H77" s="111"/>
      <c r="I77" s="111"/>
      <c r="J77" s="111"/>
      <c r="K77" s="111"/>
      <c r="L77" s="111"/>
      <c r="M77" s="111"/>
      <c r="N77" s="111"/>
      <c r="O77" s="39" t="s">
        <v>29</v>
      </c>
    </row>
    <row r="78" spans="1:18" ht="41.25" customHeight="1">
      <c r="A78" s="104"/>
      <c r="B78" s="132" t="s">
        <v>92</v>
      </c>
      <c r="C78" s="68" t="s">
        <v>44</v>
      </c>
      <c r="D78" s="68" t="s">
        <v>44</v>
      </c>
      <c r="E78" s="146" t="s">
        <v>42</v>
      </c>
      <c r="F78" s="102" t="s">
        <v>7</v>
      </c>
      <c r="G78" s="148" t="s">
        <v>43</v>
      </c>
      <c r="H78" s="111"/>
      <c r="I78" s="111"/>
      <c r="J78" s="149"/>
      <c r="K78" s="102" t="s">
        <v>8</v>
      </c>
      <c r="L78" s="102" t="s">
        <v>73</v>
      </c>
      <c r="M78" s="102" t="s">
        <v>70</v>
      </c>
      <c r="N78" s="102" t="s">
        <v>71</v>
      </c>
      <c r="O78" s="107"/>
    </row>
    <row r="79" spans="1:18" ht="33" customHeight="1">
      <c r="A79" s="104"/>
      <c r="B79" s="132"/>
      <c r="C79" s="69"/>
      <c r="D79" s="69"/>
      <c r="E79" s="147"/>
      <c r="F79" s="103"/>
      <c r="G79" s="30" t="s">
        <v>83</v>
      </c>
      <c r="H79" s="30" t="s">
        <v>84</v>
      </c>
      <c r="I79" s="30" t="s">
        <v>85</v>
      </c>
      <c r="J79" s="30" t="s">
        <v>86</v>
      </c>
      <c r="K79" s="103"/>
      <c r="L79" s="103"/>
      <c r="M79" s="103"/>
      <c r="N79" s="103"/>
      <c r="O79" s="108"/>
    </row>
    <row r="80" spans="1:18" ht="41.25" customHeight="1">
      <c r="A80" s="104"/>
      <c r="B80" s="132"/>
      <c r="C80" s="70"/>
      <c r="D80" s="70"/>
      <c r="E80" s="7">
        <f>F80+K80+L80+M80+N80</f>
        <v>400</v>
      </c>
      <c r="F80" s="42">
        <f>J80</f>
        <v>80</v>
      </c>
      <c r="G80" s="50">
        <v>20</v>
      </c>
      <c r="H80" s="50">
        <f>G80+20</f>
        <v>40</v>
      </c>
      <c r="I80" s="50">
        <f>H80+20</f>
        <v>60</v>
      </c>
      <c r="J80" s="50">
        <f>I80+20</f>
        <v>80</v>
      </c>
      <c r="K80" s="50">
        <v>80</v>
      </c>
      <c r="L80" s="42">
        <v>80</v>
      </c>
      <c r="M80" s="42">
        <v>80</v>
      </c>
      <c r="N80" s="42">
        <v>80</v>
      </c>
      <c r="O80" s="109"/>
      <c r="P80" s="49"/>
    </row>
    <row r="81" spans="1:16" ht="199.5" customHeight="1">
      <c r="A81" s="35" t="s">
        <v>22</v>
      </c>
      <c r="B81" s="62" t="s">
        <v>103</v>
      </c>
      <c r="C81" s="39" t="s">
        <v>72</v>
      </c>
      <c r="D81" s="34" t="s">
        <v>10</v>
      </c>
      <c r="E81" s="126" t="s">
        <v>21</v>
      </c>
      <c r="F81" s="127"/>
      <c r="G81" s="127"/>
      <c r="H81" s="127"/>
      <c r="I81" s="127"/>
      <c r="J81" s="127"/>
      <c r="K81" s="127"/>
      <c r="L81" s="127"/>
      <c r="M81" s="127"/>
      <c r="N81" s="127"/>
      <c r="O81" s="33"/>
    </row>
    <row r="82" spans="1:16" ht="95.25" customHeight="1">
      <c r="A82" s="58" t="s">
        <v>24</v>
      </c>
      <c r="B82" s="56" t="s">
        <v>94</v>
      </c>
      <c r="C82" s="57" t="s">
        <v>72</v>
      </c>
      <c r="D82" s="56" t="s">
        <v>10</v>
      </c>
      <c r="E82" s="126" t="s">
        <v>21</v>
      </c>
      <c r="F82" s="127"/>
      <c r="G82" s="127"/>
      <c r="H82" s="127"/>
      <c r="I82" s="127"/>
      <c r="J82" s="127"/>
      <c r="K82" s="127"/>
      <c r="L82" s="127"/>
      <c r="M82" s="127"/>
      <c r="N82" s="127"/>
      <c r="O82" s="57" t="s">
        <v>29</v>
      </c>
    </row>
    <row r="83" spans="1:16" ht="21.75" customHeight="1">
      <c r="A83" s="89"/>
      <c r="B83" s="91" t="s">
        <v>95</v>
      </c>
      <c r="C83" s="68" t="s">
        <v>44</v>
      </c>
      <c r="D83" s="68" t="s">
        <v>44</v>
      </c>
      <c r="E83" s="128" t="s">
        <v>42</v>
      </c>
      <c r="F83" s="102" t="s">
        <v>7</v>
      </c>
      <c r="G83" s="126" t="s">
        <v>43</v>
      </c>
      <c r="H83" s="127"/>
      <c r="I83" s="127"/>
      <c r="J83" s="142"/>
      <c r="K83" s="102" t="s">
        <v>8</v>
      </c>
      <c r="L83" s="102" t="s">
        <v>73</v>
      </c>
      <c r="M83" s="102" t="s">
        <v>70</v>
      </c>
      <c r="N83" s="102" t="s">
        <v>71</v>
      </c>
      <c r="O83" s="68"/>
    </row>
    <row r="84" spans="1:16" ht="34.5" customHeight="1">
      <c r="A84" s="97"/>
      <c r="B84" s="110"/>
      <c r="C84" s="69"/>
      <c r="D84" s="69"/>
      <c r="E84" s="129"/>
      <c r="F84" s="103"/>
      <c r="G84" s="55" t="s">
        <v>83</v>
      </c>
      <c r="H84" s="55" t="s">
        <v>84</v>
      </c>
      <c r="I84" s="55" t="s">
        <v>85</v>
      </c>
      <c r="J84" s="55" t="s">
        <v>86</v>
      </c>
      <c r="K84" s="103"/>
      <c r="L84" s="103"/>
      <c r="M84" s="103"/>
      <c r="N84" s="103"/>
      <c r="O84" s="69"/>
    </row>
    <row r="85" spans="1:16" ht="30" customHeight="1">
      <c r="A85" s="90"/>
      <c r="B85" s="92"/>
      <c r="C85" s="70"/>
      <c r="D85" s="70"/>
      <c r="E85" s="59">
        <f>F85+K85+L85+M85+N85</f>
        <v>10</v>
      </c>
      <c r="F85" s="59">
        <f>J85</f>
        <v>2</v>
      </c>
      <c r="G85" s="59">
        <v>0</v>
      </c>
      <c r="H85" s="59">
        <f>G85+1</f>
        <v>1</v>
      </c>
      <c r="I85" s="59">
        <f>H85+0</f>
        <v>1</v>
      </c>
      <c r="J85" s="59">
        <f>I85+1</f>
        <v>2</v>
      </c>
      <c r="K85" s="59">
        <v>2</v>
      </c>
      <c r="L85" s="59">
        <v>2</v>
      </c>
      <c r="M85" s="59">
        <v>2</v>
      </c>
      <c r="N85" s="59">
        <v>2</v>
      </c>
      <c r="O85" s="70"/>
      <c r="P85" s="49"/>
    </row>
    <row r="86" spans="1:16" ht="75.75" customHeight="1">
      <c r="A86" s="58" t="s">
        <v>25</v>
      </c>
      <c r="B86" s="56" t="s">
        <v>96</v>
      </c>
      <c r="C86" s="57" t="s">
        <v>72</v>
      </c>
      <c r="D86" s="56" t="s">
        <v>10</v>
      </c>
      <c r="E86" s="126" t="s">
        <v>21</v>
      </c>
      <c r="F86" s="127"/>
      <c r="G86" s="127"/>
      <c r="H86" s="127"/>
      <c r="I86" s="127"/>
      <c r="J86" s="127"/>
      <c r="K86" s="127"/>
      <c r="L86" s="127"/>
      <c r="M86" s="127"/>
      <c r="N86" s="127"/>
      <c r="O86" s="57" t="s">
        <v>29</v>
      </c>
      <c r="P86" s="49"/>
    </row>
    <row r="87" spans="1:16" ht="21.75" customHeight="1">
      <c r="A87" s="89"/>
      <c r="B87" s="91" t="s">
        <v>97</v>
      </c>
      <c r="C87" s="68" t="s">
        <v>44</v>
      </c>
      <c r="D87" s="68" t="s">
        <v>44</v>
      </c>
      <c r="E87" s="128" t="s">
        <v>42</v>
      </c>
      <c r="F87" s="102" t="s">
        <v>7</v>
      </c>
      <c r="G87" s="126" t="s">
        <v>43</v>
      </c>
      <c r="H87" s="127"/>
      <c r="I87" s="127"/>
      <c r="J87" s="142"/>
      <c r="K87" s="102" t="s">
        <v>8</v>
      </c>
      <c r="L87" s="102" t="s">
        <v>73</v>
      </c>
      <c r="M87" s="102" t="s">
        <v>70</v>
      </c>
      <c r="N87" s="102" t="s">
        <v>71</v>
      </c>
      <c r="O87" s="68"/>
    </row>
    <row r="88" spans="1:16" ht="26.25" customHeight="1">
      <c r="A88" s="97"/>
      <c r="B88" s="110"/>
      <c r="C88" s="69"/>
      <c r="D88" s="69"/>
      <c r="E88" s="129"/>
      <c r="F88" s="103"/>
      <c r="G88" s="55" t="s">
        <v>83</v>
      </c>
      <c r="H88" s="55" t="s">
        <v>84</v>
      </c>
      <c r="I88" s="55" t="s">
        <v>85</v>
      </c>
      <c r="J88" s="55" t="s">
        <v>86</v>
      </c>
      <c r="K88" s="103"/>
      <c r="L88" s="103"/>
      <c r="M88" s="103"/>
      <c r="N88" s="103"/>
      <c r="O88" s="69"/>
    </row>
    <row r="89" spans="1:16" ht="24" customHeight="1">
      <c r="A89" s="90"/>
      <c r="B89" s="92"/>
      <c r="C89" s="70"/>
      <c r="D89" s="70"/>
      <c r="E89" s="59">
        <f>F89+K89+L89+M89+N89</f>
        <v>10</v>
      </c>
      <c r="F89" s="59">
        <f>J89</f>
        <v>2</v>
      </c>
      <c r="G89" s="59">
        <v>0</v>
      </c>
      <c r="H89" s="59">
        <f>G89+1</f>
        <v>1</v>
      </c>
      <c r="I89" s="59">
        <f>H89+0</f>
        <v>1</v>
      </c>
      <c r="J89" s="59">
        <f>I89+1</f>
        <v>2</v>
      </c>
      <c r="K89" s="59">
        <v>2</v>
      </c>
      <c r="L89" s="59">
        <v>2</v>
      </c>
      <c r="M89" s="59">
        <v>2</v>
      </c>
      <c r="N89" s="59">
        <v>2</v>
      </c>
      <c r="O89" s="70"/>
      <c r="P89" s="49"/>
    </row>
    <row r="90" spans="1:16" ht="125.25" customHeight="1">
      <c r="A90" s="8" t="s">
        <v>26</v>
      </c>
      <c r="B90" s="62" t="s">
        <v>100</v>
      </c>
      <c r="C90" s="39" t="s">
        <v>72</v>
      </c>
      <c r="D90" s="34" t="s">
        <v>10</v>
      </c>
      <c r="E90" s="126" t="s">
        <v>21</v>
      </c>
      <c r="F90" s="127"/>
      <c r="G90" s="127"/>
      <c r="H90" s="127"/>
      <c r="I90" s="127"/>
      <c r="J90" s="127"/>
      <c r="K90" s="127"/>
      <c r="L90" s="127"/>
      <c r="M90" s="127"/>
      <c r="N90" s="127"/>
      <c r="O90" s="39" t="s">
        <v>29</v>
      </c>
    </row>
    <row r="91" spans="1:16" ht="22.5" customHeight="1">
      <c r="A91" s="89"/>
      <c r="B91" s="91" t="s">
        <v>108</v>
      </c>
      <c r="C91" s="68" t="s">
        <v>44</v>
      </c>
      <c r="D91" s="68" t="s">
        <v>44</v>
      </c>
      <c r="E91" s="128" t="s">
        <v>42</v>
      </c>
      <c r="F91" s="102" t="s">
        <v>7</v>
      </c>
      <c r="G91" s="126" t="s">
        <v>43</v>
      </c>
      <c r="H91" s="127"/>
      <c r="I91" s="127"/>
      <c r="J91" s="142"/>
      <c r="K91" s="102" t="s">
        <v>8</v>
      </c>
      <c r="L91" s="102" t="s">
        <v>73</v>
      </c>
      <c r="M91" s="102" t="s">
        <v>70</v>
      </c>
      <c r="N91" s="102" t="s">
        <v>71</v>
      </c>
      <c r="O91" s="68"/>
    </row>
    <row r="92" spans="1:16" ht="34.5" customHeight="1">
      <c r="A92" s="97"/>
      <c r="B92" s="110"/>
      <c r="C92" s="69"/>
      <c r="D92" s="69"/>
      <c r="E92" s="129"/>
      <c r="F92" s="103"/>
      <c r="G92" s="30" t="s">
        <v>83</v>
      </c>
      <c r="H92" s="30" t="s">
        <v>84</v>
      </c>
      <c r="I92" s="30" t="s">
        <v>85</v>
      </c>
      <c r="J92" s="30" t="s">
        <v>86</v>
      </c>
      <c r="K92" s="103"/>
      <c r="L92" s="103"/>
      <c r="M92" s="103"/>
      <c r="N92" s="103"/>
      <c r="O92" s="69"/>
    </row>
    <row r="93" spans="1:16" ht="60.75" customHeight="1">
      <c r="A93" s="90"/>
      <c r="B93" s="92"/>
      <c r="C93" s="70"/>
      <c r="D93" s="70"/>
      <c r="E93" s="7">
        <f>F93+K93+L93+M93+N93</f>
        <v>10</v>
      </c>
      <c r="F93" s="7">
        <f>J93</f>
        <v>2</v>
      </c>
      <c r="G93" s="7">
        <v>0</v>
      </c>
      <c r="H93" s="7">
        <f>G93+1</f>
        <v>1</v>
      </c>
      <c r="I93" s="7">
        <f>H93+0</f>
        <v>1</v>
      </c>
      <c r="J93" s="7">
        <f>I93+1</f>
        <v>2</v>
      </c>
      <c r="K93" s="7">
        <v>2</v>
      </c>
      <c r="L93" s="7">
        <v>2</v>
      </c>
      <c r="M93" s="7">
        <v>2</v>
      </c>
      <c r="N93" s="7">
        <v>2</v>
      </c>
      <c r="O93" s="70"/>
      <c r="P93" s="49"/>
    </row>
    <row r="94" spans="1:16" ht="42.75">
      <c r="A94" s="121" t="s">
        <v>28</v>
      </c>
      <c r="B94" s="122"/>
      <c r="C94" s="123"/>
      <c r="D94" s="13" t="s">
        <v>10</v>
      </c>
      <c r="E94" s="93" t="s">
        <v>21</v>
      </c>
      <c r="F94" s="94"/>
      <c r="G94" s="94"/>
      <c r="H94" s="94"/>
      <c r="I94" s="94"/>
      <c r="J94" s="94"/>
      <c r="K94" s="94"/>
      <c r="L94" s="94"/>
      <c r="M94" s="94"/>
      <c r="N94" s="94"/>
      <c r="O94" s="39"/>
    </row>
    <row r="95" spans="1:16" ht="25.5" customHeight="1">
      <c r="A95" s="99" t="s">
        <v>68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  <row r="96" spans="1:16" ht="74.25" customHeight="1">
      <c r="A96" s="8" t="s">
        <v>9</v>
      </c>
      <c r="B96" s="4" t="s">
        <v>58</v>
      </c>
      <c r="C96" s="39" t="s">
        <v>72</v>
      </c>
      <c r="D96" s="36" t="s">
        <v>10</v>
      </c>
      <c r="E96" s="87" t="s">
        <v>21</v>
      </c>
      <c r="F96" s="88"/>
      <c r="G96" s="88"/>
      <c r="H96" s="88"/>
      <c r="I96" s="88"/>
      <c r="J96" s="88"/>
      <c r="K96" s="88"/>
      <c r="L96" s="88"/>
      <c r="M96" s="88"/>
      <c r="N96" s="88"/>
      <c r="O96" s="39"/>
    </row>
    <row r="97" spans="1:18" ht="64.5" customHeight="1">
      <c r="A97" s="8" t="s">
        <v>12</v>
      </c>
      <c r="B97" s="36" t="s">
        <v>35</v>
      </c>
      <c r="C97" s="39" t="s">
        <v>72</v>
      </c>
      <c r="D97" s="36" t="s">
        <v>10</v>
      </c>
      <c r="E97" s="87" t="s">
        <v>21</v>
      </c>
      <c r="F97" s="88"/>
      <c r="G97" s="88"/>
      <c r="H97" s="88"/>
      <c r="I97" s="88"/>
      <c r="J97" s="88"/>
      <c r="K97" s="88"/>
      <c r="L97" s="88"/>
      <c r="M97" s="88"/>
      <c r="N97" s="88"/>
      <c r="O97" s="39" t="s">
        <v>14</v>
      </c>
    </row>
    <row r="98" spans="1:18" ht="24" customHeight="1">
      <c r="A98" s="89"/>
      <c r="B98" s="91" t="s">
        <v>69</v>
      </c>
      <c r="C98" s="68" t="s">
        <v>44</v>
      </c>
      <c r="D98" s="68" t="s">
        <v>44</v>
      </c>
      <c r="E98" s="112" t="s">
        <v>42</v>
      </c>
      <c r="F98" s="102" t="s">
        <v>7</v>
      </c>
      <c r="G98" s="143" t="s">
        <v>43</v>
      </c>
      <c r="H98" s="144"/>
      <c r="I98" s="144"/>
      <c r="J98" s="145"/>
      <c r="K98" s="102" t="s">
        <v>8</v>
      </c>
      <c r="L98" s="102" t="s">
        <v>73</v>
      </c>
      <c r="M98" s="102" t="s">
        <v>70</v>
      </c>
      <c r="N98" s="102" t="s">
        <v>71</v>
      </c>
      <c r="O98" s="68"/>
    </row>
    <row r="99" spans="1:18" ht="23.25" customHeight="1">
      <c r="A99" s="97"/>
      <c r="B99" s="110"/>
      <c r="C99" s="69"/>
      <c r="D99" s="69"/>
      <c r="E99" s="113"/>
      <c r="F99" s="103"/>
      <c r="G99" s="30" t="s">
        <v>83</v>
      </c>
      <c r="H99" s="30" t="s">
        <v>84</v>
      </c>
      <c r="I99" s="30" t="s">
        <v>85</v>
      </c>
      <c r="J99" s="30" t="s">
        <v>86</v>
      </c>
      <c r="K99" s="103"/>
      <c r="L99" s="103"/>
      <c r="M99" s="103"/>
      <c r="N99" s="103"/>
      <c r="O99" s="69"/>
    </row>
    <row r="100" spans="1:18" ht="33" customHeight="1">
      <c r="A100" s="90"/>
      <c r="B100" s="92"/>
      <c r="C100" s="70"/>
      <c r="D100" s="70"/>
      <c r="E100" s="7">
        <f>F100+K100+L100+M100+N100</f>
        <v>240</v>
      </c>
      <c r="F100" s="7">
        <f>J100</f>
        <v>48</v>
      </c>
      <c r="G100" s="7">
        <v>12</v>
      </c>
      <c r="H100" s="7">
        <f>G100+12</f>
        <v>24</v>
      </c>
      <c r="I100" s="7">
        <f>H100+12</f>
        <v>36</v>
      </c>
      <c r="J100" s="7">
        <f>I100+12</f>
        <v>48</v>
      </c>
      <c r="K100" s="7">
        <v>48</v>
      </c>
      <c r="L100" s="7">
        <v>48</v>
      </c>
      <c r="M100" s="7">
        <v>48</v>
      </c>
      <c r="N100" s="7">
        <v>48</v>
      </c>
      <c r="O100" s="70"/>
      <c r="P100" s="49"/>
    </row>
    <row r="101" spans="1:18" ht="42.75">
      <c r="A101" s="121" t="s">
        <v>28</v>
      </c>
      <c r="B101" s="122"/>
      <c r="C101" s="123"/>
      <c r="D101" s="13" t="s">
        <v>10</v>
      </c>
      <c r="E101" s="130" t="s">
        <v>21</v>
      </c>
      <c r="F101" s="131"/>
      <c r="G101" s="131"/>
      <c r="H101" s="131"/>
      <c r="I101" s="131"/>
      <c r="J101" s="131"/>
      <c r="K101" s="131"/>
      <c r="L101" s="131"/>
      <c r="M101" s="131"/>
      <c r="N101" s="131"/>
      <c r="O101" s="32"/>
    </row>
    <row r="102" spans="1:18" ht="25.5" customHeight="1">
      <c r="A102" s="99" t="s">
        <v>48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1"/>
    </row>
    <row r="103" spans="1:18" ht="102" customHeight="1">
      <c r="A103" s="39" t="s">
        <v>9</v>
      </c>
      <c r="B103" s="36" t="s">
        <v>59</v>
      </c>
      <c r="C103" s="39" t="s">
        <v>72</v>
      </c>
      <c r="D103" s="36" t="s">
        <v>10</v>
      </c>
      <c r="E103" s="6">
        <f>SUM(F103:N103)</f>
        <v>520365</v>
      </c>
      <c r="F103" s="75">
        <f>F104+F105</f>
        <v>104073</v>
      </c>
      <c r="G103" s="76"/>
      <c r="H103" s="76"/>
      <c r="I103" s="76"/>
      <c r="J103" s="77"/>
      <c r="K103" s="31">
        <f>K104+K105</f>
        <v>104073</v>
      </c>
      <c r="L103" s="31">
        <f>L104+L105</f>
        <v>104073</v>
      </c>
      <c r="M103" s="6">
        <f>M104+M105</f>
        <v>104073</v>
      </c>
      <c r="N103" s="6">
        <f>N104+N105</f>
        <v>104073</v>
      </c>
      <c r="O103" s="39"/>
    </row>
    <row r="104" spans="1:18" ht="75.75" customHeight="1">
      <c r="A104" s="39" t="s">
        <v>12</v>
      </c>
      <c r="B104" s="36" t="s">
        <v>40</v>
      </c>
      <c r="C104" s="39" t="s">
        <v>72</v>
      </c>
      <c r="D104" s="36" t="s">
        <v>10</v>
      </c>
      <c r="E104" s="6">
        <f>SUM(F104:N104)</f>
        <v>421015</v>
      </c>
      <c r="F104" s="75">
        <v>84203</v>
      </c>
      <c r="G104" s="76"/>
      <c r="H104" s="76"/>
      <c r="I104" s="76"/>
      <c r="J104" s="77"/>
      <c r="K104" s="6">
        <v>84203</v>
      </c>
      <c r="L104" s="6">
        <v>84203</v>
      </c>
      <c r="M104" s="6">
        <v>84203</v>
      </c>
      <c r="N104" s="6">
        <v>84203</v>
      </c>
      <c r="O104" s="39" t="s">
        <v>14</v>
      </c>
      <c r="Q104" s="44"/>
    </row>
    <row r="105" spans="1:18" ht="75.75" customHeight="1">
      <c r="A105" s="39" t="s">
        <v>13</v>
      </c>
      <c r="B105" s="36" t="s">
        <v>41</v>
      </c>
      <c r="C105" s="39" t="s">
        <v>72</v>
      </c>
      <c r="D105" s="36" t="s">
        <v>10</v>
      </c>
      <c r="E105" s="6">
        <f>SUM(F105:N105)</f>
        <v>99350</v>
      </c>
      <c r="F105" s="75">
        <v>19870</v>
      </c>
      <c r="G105" s="76"/>
      <c r="H105" s="76"/>
      <c r="I105" s="76"/>
      <c r="J105" s="77"/>
      <c r="K105" s="6">
        <v>19870</v>
      </c>
      <c r="L105" s="6">
        <v>19870</v>
      </c>
      <c r="M105" s="6">
        <v>19870</v>
      </c>
      <c r="N105" s="6">
        <v>19870</v>
      </c>
      <c r="O105" s="39" t="s">
        <v>14</v>
      </c>
      <c r="R105" s="46"/>
    </row>
    <row r="106" spans="1:18" ht="47.25" customHeight="1">
      <c r="A106" s="89" t="s">
        <v>22</v>
      </c>
      <c r="B106" s="91" t="s">
        <v>60</v>
      </c>
      <c r="C106" s="68" t="s">
        <v>72</v>
      </c>
      <c r="D106" s="4" t="s">
        <v>36</v>
      </c>
      <c r="E106" s="6">
        <f>SUM(F106:N106)</f>
        <v>9704.82</v>
      </c>
      <c r="F106" s="75">
        <f>F108</f>
        <v>9318</v>
      </c>
      <c r="G106" s="76"/>
      <c r="H106" s="76"/>
      <c r="I106" s="76"/>
      <c r="J106" s="77"/>
      <c r="K106" s="6">
        <f>K108</f>
        <v>177.14</v>
      </c>
      <c r="L106" s="6">
        <f>L108</f>
        <v>209.68</v>
      </c>
      <c r="M106" s="6">
        <f>M108</f>
        <v>0</v>
      </c>
      <c r="N106" s="6">
        <f>N108</f>
        <v>0</v>
      </c>
      <c r="O106" s="68"/>
      <c r="R106" s="46"/>
    </row>
    <row r="107" spans="1:18" ht="45.75" customHeight="1">
      <c r="A107" s="90"/>
      <c r="B107" s="92"/>
      <c r="C107" s="70"/>
      <c r="D107" s="4" t="s">
        <v>10</v>
      </c>
      <c r="E107" s="75" t="s">
        <v>21</v>
      </c>
      <c r="F107" s="76"/>
      <c r="G107" s="76"/>
      <c r="H107" s="76"/>
      <c r="I107" s="76"/>
      <c r="J107" s="76"/>
      <c r="K107" s="76"/>
      <c r="L107" s="76"/>
      <c r="M107" s="76"/>
      <c r="N107" s="76"/>
      <c r="O107" s="70"/>
    </row>
    <row r="108" spans="1:18" ht="57" customHeight="1">
      <c r="A108" s="89" t="s">
        <v>24</v>
      </c>
      <c r="B108" s="91" t="s">
        <v>38</v>
      </c>
      <c r="C108" s="68" t="s">
        <v>72</v>
      </c>
      <c r="D108" s="4" t="s">
        <v>36</v>
      </c>
      <c r="E108" s="6">
        <f>SUM(F108:N108)</f>
        <v>9704.82</v>
      </c>
      <c r="F108" s="75">
        <v>9318</v>
      </c>
      <c r="G108" s="76"/>
      <c r="H108" s="76"/>
      <c r="I108" s="76"/>
      <c r="J108" s="77"/>
      <c r="K108" s="6">
        <v>177.14</v>
      </c>
      <c r="L108" s="6">
        <v>209.68</v>
      </c>
      <c r="M108" s="6">
        <v>0</v>
      </c>
      <c r="N108" s="6">
        <v>0</v>
      </c>
      <c r="O108" s="68" t="s">
        <v>37</v>
      </c>
      <c r="Q108" s="46"/>
    </row>
    <row r="109" spans="1:18" ht="44.25" customHeight="1">
      <c r="A109" s="90"/>
      <c r="B109" s="92"/>
      <c r="C109" s="70"/>
      <c r="D109" s="36" t="s">
        <v>10</v>
      </c>
      <c r="E109" s="87" t="s">
        <v>21</v>
      </c>
      <c r="F109" s="88"/>
      <c r="G109" s="88"/>
      <c r="H109" s="88"/>
      <c r="I109" s="88"/>
      <c r="J109" s="88"/>
      <c r="K109" s="88"/>
      <c r="L109" s="88"/>
      <c r="M109" s="88"/>
      <c r="N109" s="88"/>
      <c r="O109" s="70"/>
    </row>
    <row r="110" spans="1:18" ht="22.15" customHeight="1">
      <c r="A110" s="78" t="s">
        <v>28</v>
      </c>
      <c r="B110" s="79"/>
      <c r="C110" s="80"/>
      <c r="D110" s="40" t="s">
        <v>30</v>
      </c>
      <c r="E110" s="9">
        <f t="shared" ref="E110:E117" si="1">SUM(F110:N110)</f>
        <v>530069.82000000007</v>
      </c>
      <c r="F110" s="93">
        <f>F111+F112</f>
        <v>113391</v>
      </c>
      <c r="G110" s="94"/>
      <c r="H110" s="94"/>
      <c r="I110" s="94"/>
      <c r="J110" s="95"/>
      <c r="K110" s="29">
        <f>K111+K112</f>
        <v>104250.14</v>
      </c>
      <c r="L110" s="29">
        <f>L111+L112</f>
        <v>104282.68</v>
      </c>
      <c r="M110" s="9">
        <f>M111+M112</f>
        <v>104073</v>
      </c>
      <c r="N110" s="9">
        <f>N111+N112</f>
        <v>104073</v>
      </c>
      <c r="O110" s="68"/>
    </row>
    <row r="111" spans="1:18" ht="42.75">
      <c r="A111" s="81"/>
      <c r="B111" s="82"/>
      <c r="C111" s="83"/>
      <c r="D111" s="40" t="s">
        <v>36</v>
      </c>
      <c r="E111" s="9">
        <f t="shared" si="1"/>
        <v>9704.82</v>
      </c>
      <c r="F111" s="93">
        <f>F106</f>
        <v>9318</v>
      </c>
      <c r="G111" s="94"/>
      <c r="H111" s="94"/>
      <c r="I111" s="94"/>
      <c r="J111" s="95"/>
      <c r="K111" s="9">
        <f>K106</f>
        <v>177.14</v>
      </c>
      <c r="L111" s="9">
        <f>L106</f>
        <v>209.68</v>
      </c>
      <c r="M111" s="9">
        <f>M106</f>
        <v>0</v>
      </c>
      <c r="N111" s="9">
        <f>N106</f>
        <v>0</v>
      </c>
      <c r="O111" s="69"/>
      <c r="P111" s="47"/>
    </row>
    <row r="112" spans="1:18" ht="42.75">
      <c r="A112" s="84"/>
      <c r="B112" s="85"/>
      <c r="C112" s="86"/>
      <c r="D112" s="40" t="s">
        <v>10</v>
      </c>
      <c r="E112" s="9">
        <f t="shared" si="1"/>
        <v>520365</v>
      </c>
      <c r="F112" s="93">
        <f>F103</f>
        <v>104073</v>
      </c>
      <c r="G112" s="94"/>
      <c r="H112" s="94"/>
      <c r="I112" s="94"/>
      <c r="J112" s="95"/>
      <c r="K112" s="29">
        <f>K103</f>
        <v>104073</v>
      </c>
      <c r="L112" s="29">
        <f>L103</f>
        <v>104073</v>
      </c>
      <c r="M112" s="9">
        <f>M103</f>
        <v>104073</v>
      </c>
      <c r="N112" s="9">
        <f>N103</f>
        <v>104073</v>
      </c>
      <c r="O112" s="70"/>
      <c r="Q112" s="46"/>
    </row>
    <row r="113" spans="1:17" ht="18.75" customHeight="1">
      <c r="A113" s="133" t="s">
        <v>39</v>
      </c>
      <c r="B113" s="134"/>
      <c r="C113" s="135"/>
      <c r="D113" s="41" t="s">
        <v>30</v>
      </c>
      <c r="E113" s="167">
        <f t="shared" si="1"/>
        <v>767180.73989999993</v>
      </c>
      <c r="F113" s="168">
        <f>SUM(F114:F117)</f>
        <v>181081.91989999998</v>
      </c>
      <c r="G113" s="169"/>
      <c r="H113" s="169"/>
      <c r="I113" s="169"/>
      <c r="J113" s="170"/>
      <c r="K113" s="29">
        <f>SUM(K114:K117)</f>
        <v>146605.14000000001</v>
      </c>
      <c r="L113" s="9">
        <f>SUM(L114:L117)</f>
        <v>146637.68</v>
      </c>
      <c r="M113" s="9">
        <f>SUM(M114:M117)</f>
        <v>146428</v>
      </c>
      <c r="N113" s="9">
        <f>SUM(N114:N117)</f>
        <v>146428</v>
      </c>
      <c r="O113" s="72"/>
      <c r="Q113" s="46"/>
    </row>
    <row r="114" spans="1:17" ht="42.75">
      <c r="A114" s="136"/>
      <c r="B114" s="137"/>
      <c r="C114" s="138"/>
      <c r="D114" s="13" t="s">
        <v>36</v>
      </c>
      <c r="E114" s="9">
        <f t="shared" si="1"/>
        <v>9704.82</v>
      </c>
      <c r="F114" s="93">
        <f>F111</f>
        <v>9318</v>
      </c>
      <c r="G114" s="94"/>
      <c r="H114" s="94"/>
      <c r="I114" s="94"/>
      <c r="J114" s="95"/>
      <c r="K114" s="29">
        <f>K111</f>
        <v>177.14</v>
      </c>
      <c r="L114" s="60">
        <f t="shared" ref="L114:N114" si="2">L111</f>
        <v>209.68</v>
      </c>
      <c r="M114" s="60">
        <f t="shared" si="2"/>
        <v>0</v>
      </c>
      <c r="N114" s="60">
        <f t="shared" si="2"/>
        <v>0</v>
      </c>
      <c r="O114" s="73"/>
    </row>
    <row r="115" spans="1:17" ht="42.75">
      <c r="A115" s="136"/>
      <c r="B115" s="137"/>
      <c r="C115" s="138"/>
      <c r="D115" s="40" t="s">
        <v>31</v>
      </c>
      <c r="E115" s="9">
        <f t="shared" si="1"/>
        <v>15876.17</v>
      </c>
      <c r="F115" s="93">
        <f>F72</f>
        <v>15876.17</v>
      </c>
      <c r="G115" s="94"/>
      <c r="H115" s="94"/>
      <c r="I115" s="94"/>
      <c r="J115" s="95"/>
      <c r="K115" s="29">
        <f>K72</f>
        <v>0</v>
      </c>
      <c r="L115" s="9">
        <f>L72</f>
        <v>0</v>
      </c>
      <c r="M115" s="9">
        <f>M72</f>
        <v>0</v>
      </c>
      <c r="N115" s="9">
        <f>N72</f>
        <v>0</v>
      </c>
      <c r="O115" s="73"/>
      <c r="Q115" s="46"/>
    </row>
    <row r="116" spans="1:17" ht="42.75">
      <c r="A116" s="136"/>
      <c r="B116" s="137"/>
      <c r="C116" s="138"/>
      <c r="D116" s="13" t="s">
        <v>10</v>
      </c>
      <c r="E116" s="167">
        <f t="shared" si="1"/>
        <v>741340.29989999998</v>
      </c>
      <c r="F116" s="168">
        <f>F47+F73+F112</f>
        <v>155628.29989999998</v>
      </c>
      <c r="G116" s="169"/>
      <c r="H116" s="169"/>
      <c r="I116" s="169"/>
      <c r="J116" s="170"/>
      <c r="K116" s="29">
        <f>K112+K73+K47</f>
        <v>146428</v>
      </c>
      <c r="L116" s="9">
        <f>L47+L73+L112</f>
        <v>146428</v>
      </c>
      <c r="M116" s="9">
        <f>M47+M73+M112</f>
        <v>146428</v>
      </c>
      <c r="N116" s="9">
        <f>N47+N73+N112</f>
        <v>146428</v>
      </c>
      <c r="O116" s="73"/>
    </row>
    <row r="117" spans="1:17" ht="28.5">
      <c r="A117" s="139"/>
      <c r="B117" s="140"/>
      <c r="C117" s="141"/>
      <c r="D117" s="13" t="s">
        <v>32</v>
      </c>
      <c r="E117" s="9">
        <f t="shared" si="1"/>
        <v>259.45</v>
      </c>
      <c r="F117" s="93">
        <f>F74</f>
        <v>259.45</v>
      </c>
      <c r="G117" s="94"/>
      <c r="H117" s="94"/>
      <c r="I117" s="94"/>
      <c r="J117" s="95"/>
      <c r="K117" s="29">
        <f>K74</f>
        <v>0</v>
      </c>
      <c r="L117" s="9">
        <f>L74</f>
        <v>0</v>
      </c>
      <c r="M117" s="9">
        <f>M74</f>
        <v>0</v>
      </c>
      <c r="N117" s="9">
        <f>N74</f>
        <v>0</v>
      </c>
      <c r="O117" s="74"/>
    </row>
    <row r="118" spans="1:17" ht="15.75">
      <c r="A118" s="37"/>
      <c r="B118" s="37"/>
      <c r="C118" s="37"/>
      <c r="D118" s="14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54" t="s">
        <v>93</v>
      </c>
    </row>
    <row r="119" spans="1:17" ht="15" customHeight="1">
      <c r="A119" s="37"/>
      <c r="B119" s="67" t="s">
        <v>76</v>
      </c>
      <c r="C119" s="67"/>
      <c r="D119" s="14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7"/>
    </row>
    <row r="120" spans="1:17">
      <c r="A120" s="37"/>
      <c r="B120" s="67" t="s">
        <v>77</v>
      </c>
      <c r="C120" s="67"/>
      <c r="D120" s="1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7" t="s">
        <v>75</v>
      </c>
    </row>
    <row r="121" spans="1:17">
      <c r="A121" s="37"/>
      <c r="B121" s="28"/>
      <c r="C121" s="28"/>
      <c r="D121" s="14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6"/>
    </row>
    <row r="122" spans="1:17">
      <c r="A122" s="37"/>
      <c r="B122" s="67" t="s">
        <v>78</v>
      </c>
      <c r="C122" s="67"/>
      <c r="D122" s="14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71" t="s">
        <v>79</v>
      </c>
    </row>
    <row r="123" spans="1:17">
      <c r="A123" s="37"/>
      <c r="B123" s="67" t="s">
        <v>80</v>
      </c>
      <c r="C123" s="67"/>
      <c r="D123" s="14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71"/>
    </row>
    <row r="124" spans="1:17" ht="35.25" customHeight="1">
      <c r="B124" s="67" t="s">
        <v>81</v>
      </c>
      <c r="C124" s="67"/>
      <c r="D124" s="14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71"/>
    </row>
    <row r="125" spans="1:17" ht="18.75">
      <c r="B125" s="116"/>
      <c r="C125" s="116"/>
      <c r="D125" s="116"/>
      <c r="E125" s="24"/>
      <c r="F125" s="24"/>
      <c r="G125" s="24"/>
      <c r="H125" s="24"/>
      <c r="I125" s="24"/>
      <c r="J125" s="24"/>
      <c r="K125" s="116"/>
      <c r="L125" s="116"/>
      <c r="M125" s="24"/>
      <c r="N125" s="24"/>
      <c r="O125" s="24"/>
    </row>
    <row r="126" spans="1:17" ht="18.75">
      <c r="B126" s="48"/>
      <c r="C126" s="37"/>
      <c r="D126" s="14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23"/>
    </row>
    <row r="127" spans="1:17" ht="18.75">
      <c r="B127" s="48"/>
      <c r="C127" s="37"/>
      <c r="D127" s="14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23"/>
    </row>
    <row r="128" spans="1:17" ht="18.75">
      <c r="B128" s="116"/>
      <c r="C128" s="116"/>
      <c r="D128" s="116"/>
      <c r="E128" s="24"/>
      <c r="F128" s="24"/>
      <c r="G128" s="24"/>
      <c r="H128" s="24"/>
      <c r="I128" s="24"/>
      <c r="J128" s="24"/>
      <c r="K128" s="116"/>
      <c r="L128" s="116"/>
      <c r="M128" s="24"/>
      <c r="N128" s="24"/>
      <c r="O128" s="24"/>
    </row>
    <row r="129" spans="2:15" ht="18.75">
      <c r="B129" s="48"/>
      <c r="C129" s="37"/>
      <c r="D129" s="14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23"/>
    </row>
    <row r="130" spans="2:15" ht="18.75">
      <c r="B130" s="48"/>
      <c r="C130" s="37"/>
      <c r="D130" s="14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23"/>
    </row>
    <row r="131" spans="2:15" ht="18.75">
      <c r="B131" s="116"/>
      <c r="C131" s="116"/>
      <c r="D131" s="116"/>
      <c r="E131" s="24"/>
      <c r="F131" s="24"/>
      <c r="G131" s="24"/>
      <c r="H131" s="24"/>
      <c r="I131" s="24"/>
      <c r="J131" s="24"/>
      <c r="K131" s="116"/>
      <c r="L131" s="116"/>
      <c r="M131" s="24"/>
      <c r="N131" s="24"/>
      <c r="O131" s="24"/>
    </row>
  </sheetData>
  <mergeCells count="312">
    <mergeCell ref="N40:N41"/>
    <mergeCell ref="M36:M37"/>
    <mergeCell ref="N36:N37"/>
    <mergeCell ref="E51:E52"/>
    <mergeCell ref="K44:K45"/>
    <mergeCell ref="K51:K52"/>
    <mergeCell ref="D44:D46"/>
    <mergeCell ref="E50:N50"/>
    <mergeCell ref="E49:N49"/>
    <mergeCell ref="A48:O48"/>
    <mergeCell ref="F44:F45"/>
    <mergeCell ref="O44:O46"/>
    <mergeCell ref="A44:A46"/>
    <mergeCell ref="E44:E45"/>
    <mergeCell ref="N44:N45"/>
    <mergeCell ref="M44:M45"/>
    <mergeCell ref="F47:J47"/>
    <mergeCell ref="L44:L45"/>
    <mergeCell ref="L51:L52"/>
    <mergeCell ref="L40:L41"/>
    <mergeCell ref="K40:K41"/>
    <mergeCell ref="C40:C42"/>
    <mergeCell ref="A40:A42"/>
    <mergeCell ref="A51:A53"/>
    <mergeCell ref="F5:N5"/>
    <mergeCell ref="E5:E6"/>
    <mergeCell ref="A11:A13"/>
    <mergeCell ref="B23:B25"/>
    <mergeCell ref="C23:C25"/>
    <mergeCell ref="B11:B13"/>
    <mergeCell ref="C36:C38"/>
    <mergeCell ref="K27:K28"/>
    <mergeCell ref="K31:K32"/>
    <mergeCell ref="L27:L28"/>
    <mergeCell ref="L31:L32"/>
    <mergeCell ref="K19:K20"/>
    <mergeCell ref="K23:K24"/>
    <mergeCell ref="L11:L12"/>
    <mergeCell ref="L15:L16"/>
    <mergeCell ref="E19:E20"/>
    <mergeCell ref="L19:L20"/>
    <mergeCell ref="L23:L24"/>
    <mergeCell ref="A23:A25"/>
    <mergeCell ref="F10:J10"/>
    <mergeCell ref="F18:J18"/>
    <mergeCell ref="F19:F20"/>
    <mergeCell ref="K36:K37"/>
    <mergeCell ref="A36:A38"/>
    <mergeCell ref="F61:J61"/>
    <mergeCell ref="F67:J67"/>
    <mergeCell ref="F66:J66"/>
    <mergeCell ref="O55:O57"/>
    <mergeCell ref="E54:N54"/>
    <mergeCell ref="A55:A57"/>
    <mergeCell ref="B55:B57"/>
    <mergeCell ref="C55:C57"/>
    <mergeCell ref="D55:D57"/>
    <mergeCell ref="E55:E56"/>
    <mergeCell ref="F55:F56"/>
    <mergeCell ref="G55:J55"/>
    <mergeCell ref="K55:K56"/>
    <mergeCell ref="L55:L56"/>
    <mergeCell ref="M55:M56"/>
    <mergeCell ref="N55:N56"/>
    <mergeCell ref="O60:O63"/>
    <mergeCell ref="F65:J65"/>
    <mergeCell ref="F62:J62"/>
    <mergeCell ref="F63:J63"/>
    <mergeCell ref="E58:N58"/>
    <mergeCell ref="F64:J64"/>
    <mergeCell ref="B60:B63"/>
    <mergeCell ref="C60:C63"/>
    <mergeCell ref="F60:J60"/>
    <mergeCell ref="C11:C13"/>
    <mergeCell ref="D11:D13"/>
    <mergeCell ref="C19:C21"/>
    <mergeCell ref="D31:D33"/>
    <mergeCell ref="M11:M12"/>
    <mergeCell ref="C31:C33"/>
    <mergeCell ref="F11:F12"/>
    <mergeCell ref="G11:J11"/>
    <mergeCell ref="E11:E12"/>
    <mergeCell ref="M40:M41"/>
    <mergeCell ref="F35:J35"/>
    <mergeCell ref="F39:J39"/>
    <mergeCell ref="F36:F37"/>
    <mergeCell ref="M27:M28"/>
    <mergeCell ref="F26:J26"/>
    <mergeCell ref="G23:J23"/>
    <mergeCell ref="M23:M24"/>
    <mergeCell ref="G19:J19"/>
    <mergeCell ref="F23:F24"/>
    <mergeCell ref="F22:J22"/>
    <mergeCell ref="M31:M32"/>
    <mergeCell ref="F51:F52"/>
    <mergeCell ref="G51:J51"/>
    <mergeCell ref="O11:O13"/>
    <mergeCell ref="O15:O17"/>
    <mergeCell ref="N15:N16"/>
    <mergeCell ref="D19:D21"/>
    <mergeCell ref="E15:E16"/>
    <mergeCell ref="D15:D17"/>
    <mergeCell ref="O51:O53"/>
    <mergeCell ref="O36:O38"/>
    <mergeCell ref="O40:O42"/>
    <mergeCell ref="O19:O21"/>
    <mergeCell ref="O23:O25"/>
    <mergeCell ref="N27:N28"/>
    <mergeCell ref="O31:O33"/>
    <mergeCell ref="O27:O29"/>
    <mergeCell ref="N23:N24"/>
    <mergeCell ref="N19:N20"/>
    <mergeCell ref="F40:F41"/>
    <mergeCell ref="G40:J40"/>
    <mergeCell ref="F34:J34"/>
    <mergeCell ref="G36:J36"/>
    <mergeCell ref="E23:E24"/>
    <mergeCell ref="L36:L37"/>
    <mergeCell ref="D40:D42"/>
    <mergeCell ref="E40:E41"/>
    <mergeCell ref="M15:M16"/>
    <mergeCell ref="M19:M20"/>
    <mergeCell ref="A5:A6"/>
    <mergeCell ref="B5:B6"/>
    <mergeCell ref="C5:C6"/>
    <mergeCell ref="K11:K12"/>
    <mergeCell ref="K15:K16"/>
    <mergeCell ref="N51:N52"/>
    <mergeCell ref="B51:B53"/>
    <mergeCell ref="C51:C53"/>
    <mergeCell ref="D51:D53"/>
    <mergeCell ref="A31:A33"/>
    <mergeCell ref="B31:B33"/>
    <mergeCell ref="D27:D29"/>
    <mergeCell ref="E27:E28"/>
    <mergeCell ref="G31:J31"/>
    <mergeCell ref="G27:J27"/>
    <mergeCell ref="E30:N30"/>
    <mergeCell ref="N31:N32"/>
    <mergeCell ref="E31:E32"/>
    <mergeCell ref="F31:F32"/>
    <mergeCell ref="E36:E37"/>
    <mergeCell ref="D36:D38"/>
    <mergeCell ref="A27:A29"/>
    <mergeCell ref="N68:N69"/>
    <mergeCell ref="K68:K69"/>
    <mergeCell ref="A68:A70"/>
    <mergeCell ref="L68:L69"/>
    <mergeCell ref="L78:L79"/>
    <mergeCell ref="E97:N97"/>
    <mergeCell ref="K91:K92"/>
    <mergeCell ref="B4:O4"/>
    <mergeCell ref="B19:B21"/>
    <mergeCell ref="C15:C17"/>
    <mergeCell ref="B15:B17"/>
    <mergeCell ref="D23:D25"/>
    <mergeCell ref="F9:J9"/>
    <mergeCell ref="F7:J7"/>
    <mergeCell ref="A8:O8"/>
    <mergeCell ref="F6:J6"/>
    <mergeCell ref="A15:A17"/>
    <mergeCell ref="A19:A21"/>
    <mergeCell ref="F14:J14"/>
    <mergeCell ref="G15:J15"/>
    <mergeCell ref="F15:F16"/>
    <mergeCell ref="N11:N12"/>
    <mergeCell ref="D5:D6"/>
    <mergeCell ref="O5:O6"/>
    <mergeCell ref="M98:M99"/>
    <mergeCell ref="D83:D85"/>
    <mergeCell ref="E83:E84"/>
    <mergeCell ref="F83:F84"/>
    <mergeCell ref="G83:J83"/>
    <mergeCell ref="A94:C94"/>
    <mergeCell ref="B98:B100"/>
    <mergeCell ref="A98:A100"/>
    <mergeCell ref="F68:F69"/>
    <mergeCell ref="D78:D80"/>
    <mergeCell ref="E78:E79"/>
    <mergeCell ref="F78:F79"/>
    <mergeCell ref="G78:J78"/>
    <mergeCell ref="E82:N82"/>
    <mergeCell ref="A83:A85"/>
    <mergeCell ref="B83:B85"/>
    <mergeCell ref="C83:C85"/>
    <mergeCell ref="B87:B89"/>
    <mergeCell ref="C87:C89"/>
    <mergeCell ref="D87:D89"/>
    <mergeCell ref="E87:E88"/>
    <mergeCell ref="F87:F88"/>
    <mergeCell ref="G87:J87"/>
    <mergeCell ref="K87:K88"/>
    <mergeCell ref="B128:D128"/>
    <mergeCell ref="K128:L128"/>
    <mergeCell ref="K83:K84"/>
    <mergeCell ref="L83:L84"/>
    <mergeCell ref="M83:M84"/>
    <mergeCell ref="A78:A80"/>
    <mergeCell ref="B78:B80"/>
    <mergeCell ref="E68:E69"/>
    <mergeCell ref="B68:B70"/>
    <mergeCell ref="C78:C80"/>
    <mergeCell ref="F117:J117"/>
    <mergeCell ref="A113:C117"/>
    <mergeCell ref="F114:J114"/>
    <mergeCell ref="F108:J108"/>
    <mergeCell ref="A108:A109"/>
    <mergeCell ref="F110:J110"/>
    <mergeCell ref="F111:J111"/>
    <mergeCell ref="F112:J112"/>
    <mergeCell ref="A102:O102"/>
    <mergeCell ref="G91:J91"/>
    <mergeCell ref="M91:M92"/>
    <mergeCell ref="N91:N92"/>
    <mergeCell ref="N98:N99"/>
    <mergeCell ref="G98:J98"/>
    <mergeCell ref="M51:M52"/>
    <mergeCell ref="B125:D125"/>
    <mergeCell ref="K125:L125"/>
    <mergeCell ref="A59:O59"/>
    <mergeCell ref="O64:O67"/>
    <mergeCell ref="O91:O93"/>
    <mergeCell ref="F72:J72"/>
    <mergeCell ref="F73:J73"/>
    <mergeCell ref="A75:O75"/>
    <mergeCell ref="E81:N81"/>
    <mergeCell ref="E90:N90"/>
    <mergeCell ref="E91:E92"/>
    <mergeCell ref="F91:F92"/>
    <mergeCell ref="D91:D93"/>
    <mergeCell ref="E101:N101"/>
    <mergeCell ref="E94:N94"/>
    <mergeCell ref="E96:N96"/>
    <mergeCell ref="N83:N84"/>
    <mergeCell ref="O83:O85"/>
    <mergeCell ref="E86:N86"/>
    <mergeCell ref="A87:A89"/>
    <mergeCell ref="K98:K99"/>
    <mergeCell ref="A101:C101"/>
    <mergeCell ref="O68:O70"/>
    <mergeCell ref="B131:D131"/>
    <mergeCell ref="K131:L131"/>
    <mergeCell ref="M1:N1"/>
    <mergeCell ref="F113:J113"/>
    <mergeCell ref="F27:F28"/>
    <mergeCell ref="F43:J43"/>
    <mergeCell ref="A47:C47"/>
    <mergeCell ref="C27:C29"/>
    <mergeCell ref="B27:B29"/>
    <mergeCell ref="G44:J44"/>
    <mergeCell ref="B44:B46"/>
    <mergeCell ref="C44:C46"/>
    <mergeCell ref="F105:J105"/>
    <mergeCell ref="F106:J106"/>
    <mergeCell ref="A58:C58"/>
    <mergeCell ref="A64:A67"/>
    <mergeCell ref="B64:B67"/>
    <mergeCell ref="C64:C67"/>
    <mergeCell ref="B36:B38"/>
    <mergeCell ref="B40:B42"/>
    <mergeCell ref="L87:L88"/>
    <mergeCell ref="M87:M88"/>
    <mergeCell ref="N87:N88"/>
    <mergeCell ref="A60:A63"/>
    <mergeCell ref="G68:J68"/>
    <mergeCell ref="D98:D100"/>
    <mergeCell ref="A91:A93"/>
    <mergeCell ref="D68:D70"/>
    <mergeCell ref="A95:O95"/>
    <mergeCell ref="L91:L92"/>
    <mergeCell ref="C68:C70"/>
    <mergeCell ref="M68:M69"/>
    <mergeCell ref="O87:O89"/>
    <mergeCell ref="A71:C74"/>
    <mergeCell ref="O71:O74"/>
    <mergeCell ref="O78:O80"/>
    <mergeCell ref="B91:B93"/>
    <mergeCell ref="E77:N77"/>
    <mergeCell ref="M78:M79"/>
    <mergeCell ref="N78:N79"/>
    <mergeCell ref="E98:E99"/>
    <mergeCell ref="F98:F99"/>
    <mergeCell ref="F74:J74"/>
    <mergeCell ref="E76:N76"/>
    <mergeCell ref="F71:J71"/>
    <mergeCell ref="L98:L99"/>
    <mergeCell ref="K78:K79"/>
    <mergeCell ref="C91:C93"/>
    <mergeCell ref="B119:C119"/>
    <mergeCell ref="B120:C120"/>
    <mergeCell ref="B122:C122"/>
    <mergeCell ref="O98:O100"/>
    <mergeCell ref="O122:O124"/>
    <mergeCell ref="B123:C123"/>
    <mergeCell ref="B124:C124"/>
    <mergeCell ref="O113:O117"/>
    <mergeCell ref="E107:N107"/>
    <mergeCell ref="F103:J103"/>
    <mergeCell ref="F104:J104"/>
    <mergeCell ref="A110:C112"/>
    <mergeCell ref="O108:O109"/>
    <mergeCell ref="E109:N109"/>
    <mergeCell ref="A106:A107"/>
    <mergeCell ref="B106:B107"/>
    <mergeCell ref="C106:C107"/>
    <mergeCell ref="F115:J115"/>
    <mergeCell ref="F116:J116"/>
    <mergeCell ref="O106:O107"/>
    <mergeCell ref="O110:O112"/>
    <mergeCell ref="B108:B109"/>
    <mergeCell ref="C108:C109"/>
    <mergeCell ref="C98:C100"/>
  </mergeCells>
  <printOptions horizontalCentered="1"/>
  <pageMargins left="0.39370078740157483" right="0.39370078740157483" top="0.39370078740157483" bottom="0.39370078740157483" header="0.11811023622047245" footer="0.31496062992125984"/>
  <pageSetup paperSize="9" scale="50" fitToWidth="0" fitToHeight="0" orientation="landscape" r:id="rId1"/>
  <headerFooter differentFirst="1">
    <oddHeader>&amp;C&amp;P</oddHeader>
  </headerFooter>
  <rowBreaks count="6" manualBreakCount="6">
    <brk id="21" max="14" man="1"/>
    <brk id="33" max="14" man="1"/>
    <brk id="42" max="14" man="1"/>
    <brk id="58" max="14" man="1"/>
    <brk id="80" max="14" man="1"/>
    <brk id="9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2026-09-04T08:19:29Z</dcterms:modified>
</cp:coreProperties>
</file>