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91001\ФКУ\ДЛЯ РАЗМЕЩЕНИЯ НА САЙТЕ\"/>
    </mc:Choice>
  </mc:AlternateContent>
  <bookViews>
    <workbookView xWindow="630" yWindow="570" windowWidth="27495" windowHeight="13935"/>
  </bookViews>
  <sheets>
    <sheet name="Лист 1" sheetId="2" r:id="rId1"/>
  </sheets>
  <definedNames>
    <definedName name="_xlnm.Print_Titles" localSheetId="0">'Лист 1'!$4:$5</definedName>
  </definedNames>
  <calcPr calcId="162913"/>
</workbook>
</file>

<file path=xl/calcChain.xml><?xml version="1.0" encoding="utf-8"?>
<calcChain xmlns="http://schemas.openxmlformats.org/spreadsheetml/2006/main">
  <c r="J13" i="2" l="1"/>
  <c r="J16" i="2"/>
  <c r="J17" i="2"/>
  <c r="J18" i="2"/>
  <c r="J19" i="2"/>
  <c r="J22" i="2"/>
  <c r="J24" i="2"/>
  <c r="J27" i="2"/>
  <c r="J30" i="2"/>
  <c r="J35" i="2"/>
  <c r="J36" i="2"/>
  <c r="J43" i="2"/>
  <c r="J45" i="2"/>
  <c r="J46" i="2"/>
  <c r="J47" i="2"/>
  <c r="J54" i="2"/>
  <c r="J56" i="2"/>
  <c r="J57" i="2"/>
  <c r="J58" i="2"/>
  <c r="J61" i="2"/>
  <c r="J62" i="2"/>
  <c r="J66" i="2"/>
  <c r="J68" i="2"/>
  <c r="J69" i="2"/>
  <c r="J71" i="2"/>
  <c r="J72" i="2"/>
  <c r="J75" i="2"/>
  <c r="J77" i="2"/>
  <c r="J78" i="2"/>
  <c r="J86" i="2"/>
  <c r="J89" i="2"/>
  <c r="J91" i="2"/>
  <c r="J97" i="2"/>
  <c r="J99" i="2"/>
  <c r="J102" i="2"/>
  <c r="J111" i="2"/>
  <c r="J113" i="2"/>
  <c r="J114" i="2"/>
  <c r="J115" i="2"/>
  <c r="J118" i="2"/>
  <c r="J120" i="2"/>
  <c r="J122" i="2"/>
  <c r="J124" i="2"/>
  <c r="J126" i="2"/>
  <c r="J129" i="2"/>
  <c r="J130" i="2"/>
  <c r="I13" i="2"/>
  <c r="I16" i="2"/>
  <c r="I17" i="2"/>
  <c r="I18" i="2"/>
  <c r="I19" i="2"/>
  <c r="I22" i="2"/>
  <c r="I24" i="2"/>
  <c r="I27" i="2"/>
  <c r="I29" i="2"/>
  <c r="I30" i="2"/>
  <c r="I35" i="2"/>
  <c r="I36" i="2"/>
  <c r="I43" i="2"/>
  <c r="I45" i="2"/>
  <c r="I46" i="2"/>
  <c r="I47" i="2"/>
  <c r="I52" i="2"/>
  <c r="I54" i="2"/>
  <c r="I56" i="2"/>
  <c r="I57" i="2"/>
  <c r="I58" i="2"/>
  <c r="I61" i="2"/>
  <c r="I62" i="2"/>
  <c r="I66" i="2"/>
  <c r="I68" i="2"/>
  <c r="I69" i="2"/>
  <c r="I71" i="2"/>
  <c r="I72" i="2"/>
  <c r="I75" i="2"/>
  <c r="I78" i="2"/>
  <c r="I89" i="2"/>
  <c r="I99" i="2"/>
  <c r="I102" i="2"/>
  <c r="I111" i="2"/>
  <c r="I113" i="2"/>
  <c r="I114" i="2"/>
  <c r="I115" i="2"/>
  <c r="I117" i="2"/>
  <c r="I118" i="2"/>
  <c r="I120" i="2"/>
  <c r="I122" i="2"/>
  <c r="I124" i="2"/>
  <c r="F67" i="2"/>
  <c r="J67" i="2" s="1"/>
  <c r="E67" i="2"/>
  <c r="D67" i="2"/>
  <c r="I67" i="2" s="1"/>
  <c r="C67" i="2"/>
  <c r="F10" i="2" l="1"/>
  <c r="E123" i="2"/>
  <c r="E128" i="2"/>
  <c r="E125" i="2"/>
  <c r="E119" i="2"/>
  <c r="E112" i="2"/>
  <c r="G110" i="2"/>
  <c r="E105" i="2"/>
  <c r="E100" i="2"/>
  <c r="E70" i="2"/>
  <c r="E60" i="2"/>
  <c r="E53" i="2"/>
  <c r="E42" i="2"/>
  <c r="E41" i="2" s="1"/>
  <c r="D42" i="2"/>
  <c r="E34" i="2"/>
  <c r="E21" i="2"/>
  <c r="E20" i="2" s="1"/>
  <c r="E10" i="2"/>
  <c r="E9" i="2" s="1"/>
  <c r="D41" i="2" l="1"/>
  <c r="E63" i="2"/>
  <c r="E104" i="2"/>
  <c r="E103" i="2" s="1"/>
  <c r="E40" i="2"/>
  <c r="E7" i="2"/>
  <c r="F128" i="2"/>
  <c r="J128" i="2" s="1"/>
  <c r="F125" i="2"/>
  <c r="J125" i="2" s="1"/>
  <c r="F123" i="2"/>
  <c r="J123" i="2" s="1"/>
  <c r="F119" i="2"/>
  <c r="J119" i="2" s="1"/>
  <c r="F112" i="2"/>
  <c r="J112" i="2" s="1"/>
  <c r="F105" i="2"/>
  <c r="J105" i="2" s="1"/>
  <c r="F100" i="2"/>
  <c r="J100" i="2" s="1"/>
  <c r="F98" i="2"/>
  <c r="J98" i="2" s="1"/>
  <c r="F94" i="2"/>
  <c r="F92" i="2"/>
  <c r="F90" i="2"/>
  <c r="J90" i="2" s="1"/>
  <c r="F83" i="2"/>
  <c r="F79" i="2"/>
  <c r="F74" i="2"/>
  <c r="J74" i="2" s="1"/>
  <c r="F70" i="2"/>
  <c r="J70" i="2" s="1"/>
  <c r="F65" i="2"/>
  <c r="J65" i="2" s="1"/>
  <c r="F60" i="2"/>
  <c r="J60" i="2" s="1"/>
  <c r="F55" i="2"/>
  <c r="J55" i="2" s="1"/>
  <c r="F53" i="2"/>
  <c r="J53" i="2" s="1"/>
  <c r="F51" i="2"/>
  <c r="F42" i="2"/>
  <c r="F37" i="2"/>
  <c r="F34" i="2"/>
  <c r="J34" i="2" s="1"/>
  <c r="F31" i="2"/>
  <c r="F21" i="2"/>
  <c r="F15" i="2"/>
  <c r="J15" i="2" s="1"/>
  <c r="F9" i="2"/>
  <c r="D55" i="2"/>
  <c r="F41" i="2" l="1"/>
  <c r="J41" i="2" s="1"/>
  <c r="J42" i="2"/>
  <c r="F81" i="2"/>
  <c r="F73" i="2" s="1"/>
  <c r="J73" i="2" s="1"/>
  <c r="J83" i="2"/>
  <c r="F20" i="2"/>
  <c r="J20" i="2" s="1"/>
  <c r="J21" i="2"/>
  <c r="E8" i="2"/>
  <c r="E6" i="2" s="1"/>
  <c r="E131" i="2" s="1"/>
  <c r="F63" i="2"/>
  <c r="J63" i="2" s="1"/>
  <c r="F104" i="2"/>
  <c r="F40" i="2"/>
  <c r="J40" i="2" s="1"/>
  <c r="F7" i="2"/>
  <c r="J7" i="2" s="1"/>
  <c r="J9" i="2"/>
  <c r="J10" i="2"/>
  <c r="J11" i="2"/>
  <c r="I11" i="2"/>
  <c r="H11" i="2"/>
  <c r="H12" i="2"/>
  <c r="H13" i="2"/>
  <c r="H14" i="2"/>
  <c r="H16" i="2"/>
  <c r="H17" i="2"/>
  <c r="H18" i="2"/>
  <c r="H19" i="2"/>
  <c r="H22" i="2"/>
  <c r="H23" i="2"/>
  <c r="H24" i="2"/>
  <c r="H25" i="2"/>
  <c r="H26" i="2"/>
  <c r="H27" i="2"/>
  <c r="H29" i="2"/>
  <c r="H30" i="2"/>
  <c r="H32" i="2"/>
  <c r="H33" i="2"/>
  <c r="H35" i="2"/>
  <c r="H36" i="2"/>
  <c r="H38" i="2"/>
  <c r="H39" i="2"/>
  <c r="H43" i="2"/>
  <c r="H44" i="2"/>
  <c r="H45" i="2"/>
  <c r="H46" i="2"/>
  <c r="H47" i="2"/>
  <c r="H48" i="2"/>
  <c r="H50" i="2"/>
  <c r="H52" i="2"/>
  <c r="H54" i="2"/>
  <c r="H56" i="2"/>
  <c r="H57" i="2"/>
  <c r="H58" i="2"/>
  <c r="H61" i="2"/>
  <c r="H62" i="2"/>
  <c r="H64" i="2"/>
  <c r="H66" i="2"/>
  <c r="H68" i="2"/>
  <c r="H69" i="2"/>
  <c r="H71" i="2"/>
  <c r="H72" i="2"/>
  <c r="H75" i="2"/>
  <c r="H76" i="2"/>
  <c r="H77" i="2"/>
  <c r="H78" i="2"/>
  <c r="H82" i="2"/>
  <c r="H84" i="2"/>
  <c r="H85" i="2"/>
  <c r="H86" i="2"/>
  <c r="H87" i="2"/>
  <c r="H89" i="2"/>
  <c r="H91" i="2"/>
  <c r="H93" i="2"/>
  <c r="H95" i="2"/>
  <c r="H96" i="2"/>
  <c r="H97" i="2"/>
  <c r="H99" i="2"/>
  <c r="H101" i="2"/>
  <c r="H102" i="2"/>
  <c r="H111" i="2"/>
  <c r="H113" i="2"/>
  <c r="H114" i="2"/>
  <c r="H115" i="2"/>
  <c r="H117" i="2"/>
  <c r="H118" i="2"/>
  <c r="H120" i="2"/>
  <c r="H122" i="2"/>
  <c r="H124" i="2"/>
  <c r="H126" i="2"/>
  <c r="H127" i="2"/>
  <c r="H129" i="2"/>
  <c r="H130" i="2"/>
  <c r="G11" i="2"/>
  <c r="G13" i="2"/>
  <c r="G16" i="2"/>
  <c r="G17" i="2"/>
  <c r="G18" i="2"/>
  <c r="G19" i="2"/>
  <c r="G22" i="2"/>
  <c r="G24" i="2"/>
  <c r="G27" i="2"/>
  <c r="G29" i="2"/>
  <c r="G30" i="2"/>
  <c r="G35" i="2"/>
  <c r="G36" i="2"/>
  <c r="G43" i="2"/>
  <c r="G45" i="2"/>
  <c r="G46" i="2"/>
  <c r="G47" i="2"/>
  <c r="G49" i="2"/>
  <c r="G52" i="2"/>
  <c r="G54" i="2"/>
  <c r="G56" i="2"/>
  <c r="G57" i="2"/>
  <c r="G58" i="2"/>
  <c r="G61" i="2"/>
  <c r="G62" i="2"/>
  <c r="G66" i="2"/>
  <c r="G68" i="2"/>
  <c r="G69" i="2"/>
  <c r="G71" i="2"/>
  <c r="G72" i="2"/>
  <c r="G75" i="2"/>
  <c r="G77" i="2"/>
  <c r="G78" i="2"/>
  <c r="G80" i="2"/>
  <c r="G82" i="2"/>
  <c r="G83" i="2"/>
  <c r="G84" i="2"/>
  <c r="G85" i="2"/>
  <c r="G86" i="2"/>
  <c r="G89" i="2"/>
  <c r="G90" i="2"/>
  <c r="G91" i="2"/>
  <c r="G97" i="2"/>
  <c r="G99" i="2"/>
  <c r="G101" i="2"/>
  <c r="G102" i="2"/>
  <c r="G106" i="2"/>
  <c r="G107" i="2"/>
  <c r="G108" i="2"/>
  <c r="G109" i="2"/>
  <c r="G111" i="2"/>
  <c r="G113" i="2"/>
  <c r="G114" i="2"/>
  <c r="G115" i="2"/>
  <c r="G116" i="2"/>
  <c r="G117" i="2"/>
  <c r="G118" i="2"/>
  <c r="G120" i="2"/>
  <c r="G122" i="2"/>
  <c r="G124" i="2"/>
  <c r="G126" i="2"/>
  <c r="G127" i="2"/>
  <c r="G129" i="2"/>
  <c r="G130" i="2"/>
  <c r="D123" i="2"/>
  <c r="D94" i="2"/>
  <c r="H94" i="2" s="1"/>
  <c r="D92" i="2"/>
  <c r="H92" i="2" s="1"/>
  <c r="D90" i="2"/>
  <c r="H90" i="2" s="1"/>
  <c r="D83" i="2"/>
  <c r="H83" i="2" s="1"/>
  <c r="D74" i="2"/>
  <c r="D31" i="2"/>
  <c r="H31" i="2" s="1"/>
  <c r="F103" i="2" l="1"/>
  <c r="J103" i="2" s="1"/>
  <c r="J104" i="2"/>
  <c r="J81" i="2"/>
  <c r="I74" i="2"/>
  <c r="F8" i="2"/>
  <c r="J8" i="2" s="1"/>
  <c r="D81" i="2"/>
  <c r="H123" i="2"/>
  <c r="H74" i="2"/>
  <c r="D21" i="2"/>
  <c r="D10" i="2"/>
  <c r="D128" i="2"/>
  <c r="D125" i="2"/>
  <c r="D119" i="2"/>
  <c r="D112" i="2"/>
  <c r="I112" i="2" s="1"/>
  <c r="D105" i="2"/>
  <c r="I105" i="2" s="1"/>
  <c r="D100" i="2"/>
  <c r="D98" i="2"/>
  <c r="D79" i="2"/>
  <c r="D70" i="2"/>
  <c r="D65" i="2"/>
  <c r="D60" i="2"/>
  <c r="D53" i="2"/>
  <c r="D51" i="2"/>
  <c r="D37" i="2"/>
  <c r="D34" i="2"/>
  <c r="D15" i="2"/>
  <c r="C42" i="2"/>
  <c r="C74" i="2"/>
  <c r="C81" i="2"/>
  <c r="G81" i="2" s="1"/>
  <c r="C98" i="2"/>
  <c r="G98" i="2" s="1"/>
  <c r="C100" i="2"/>
  <c r="G100" i="2" s="1"/>
  <c r="C112" i="2"/>
  <c r="G112" i="2" s="1"/>
  <c r="C105" i="2"/>
  <c r="G105" i="2" s="1"/>
  <c r="C119" i="2"/>
  <c r="G119" i="2" s="1"/>
  <c r="C125" i="2"/>
  <c r="G125" i="2" s="1"/>
  <c r="C128" i="2"/>
  <c r="G128" i="2" s="1"/>
  <c r="C123" i="2"/>
  <c r="G123" i="2" s="1"/>
  <c r="C79" i="2"/>
  <c r="G79" i="2" s="1"/>
  <c r="C70" i="2"/>
  <c r="G67" i="2"/>
  <c r="C65" i="2"/>
  <c r="G65" i="2" s="1"/>
  <c r="C60" i="2"/>
  <c r="G60" i="2" s="1"/>
  <c r="C55" i="2"/>
  <c r="G55" i="2" l="1"/>
  <c r="I55" i="2"/>
  <c r="G42" i="2"/>
  <c r="I42" i="2"/>
  <c r="H81" i="2"/>
  <c r="I81" i="2"/>
  <c r="I60" i="2"/>
  <c r="I70" i="2"/>
  <c r="I98" i="2"/>
  <c r="I119" i="2"/>
  <c r="I65" i="2"/>
  <c r="I100" i="2"/>
  <c r="I123" i="2"/>
  <c r="F6" i="2"/>
  <c r="J6" i="2" s="1"/>
  <c r="H60" i="2"/>
  <c r="H119" i="2"/>
  <c r="H42" i="2"/>
  <c r="D9" i="2"/>
  <c r="H10" i="2"/>
  <c r="H51" i="2"/>
  <c r="H98" i="2"/>
  <c r="D20" i="2"/>
  <c r="H21" i="2"/>
  <c r="C73" i="2"/>
  <c r="G73" i="2" s="1"/>
  <c r="G74" i="2"/>
  <c r="H53" i="2"/>
  <c r="H100" i="2"/>
  <c r="D73" i="2"/>
  <c r="I73" i="2" s="1"/>
  <c r="C41" i="2"/>
  <c r="H55" i="2"/>
  <c r="H105" i="2"/>
  <c r="H112" i="2"/>
  <c r="H15" i="2"/>
  <c r="H34" i="2"/>
  <c r="H67" i="2"/>
  <c r="H125" i="2"/>
  <c r="C63" i="2"/>
  <c r="G63" i="2" s="1"/>
  <c r="G70" i="2"/>
  <c r="H37" i="2"/>
  <c r="H70" i="2"/>
  <c r="H128" i="2"/>
  <c r="H65" i="2"/>
  <c r="D104" i="2"/>
  <c r="I104" i="2" s="1"/>
  <c r="D63" i="2"/>
  <c r="I63" i="2" s="1"/>
  <c r="C104" i="2"/>
  <c r="C53" i="2"/>
  <c r="G53" i="2" s="1"/>
  <c r="C51" i="2"/>
  <c r="G51" i="2" s="1"/>
  <c r="C34" i="2"/>
  <c r="G34" i="2" s="1"/>
  <c r="C37" i="2"/>
  <c r="C21" i="2"/>
  <c r="I21" i="2" s="1"/>
  <c r="C15" i="2"/>
  <c r="G15" i="2" s="1"/>
  <c r="C10" i="2"/>
  <c r="I51" i="2" l="1"/>
  <c r="G41" i="2"/>
  <c r="I41" i="2"/>
  <c r="I53" i="2"/>
  <c r="I34" i="2"/>
  <c r="I15" i="2"/>
  <c r="F131" i="2"/>
  <c r="J131" i="2" s="1"/>
  <c r="D7" i="2"/>
  <c r="H7" i="2" s="1"/>
  <c r="H41" i="2"/>
  <c r="C103" i="2"/>
  <c r="G103" i="2" s="1"/>
  <c r="G104" i="2"/>
  <c r="H20" i="2"/>
  <c r="C9" i="2"/>
  <c r="G9" i="2" s="1"/>
  <c r="G10" i="2"/>
  <c r="D40" i="2"/>
  <c r="H63" i="2"/>
  <c r="D103" i="2"/>
  <c r="H104" i="2"/>
  <c r="H73" i="2"/>
  <c r="I10" i="2"/>
  <c r="C20" i="2"/>
  <c r="G20" i="2" s="1"/>
  <c r="G21" i="2"/>
  <c r="H9" i="2"/>
  <c r="C40" i="2"/>
  <c r="I103" i="2" l="1"/>
  <c r="D8" i="2"/>
  <c r="H8" i="2" s="1"/>
  <c r="I40" i="2"/>
  <c r="I20" i="2"/>
  <c r="C7" i="2"/>
  <c r="D6" i="2"/>
  <c r="H40" i="2"/>
  <c r="C8" i="2"/>
  <c r="G8" i="2" s="1"/>
  <c r="G40" i="2"/>
  <c r="I9" i="2"/>
  <c r="H103" i="2"/>
  <c r="C6" i="2" l="1"/>
  <c r="I6" i="2" s="1"/>
  <c r="I8" i="2"/>
  <c r="C131" i="2"/>
  <c r="G131" i="2" s="1"/>
  <c r="G6" i="2"/>
  <c r="D131" i="2"/>
  <c r="H6" i="2"/>
  <c r="G7" i="2"/>
  <c r="I7" i="2"/>
  <c r="I131" i="2" l="1"/>
  <c r="H131" i="2"/>
</calcChain>
</file>

<file path=xl/sharedStrings.xml><?xml version="1.0" encoding="utf-8"?>
<sst xmlns="http://schemas.openxmlformats.org/spreadsheetml/2006/main" count="264" uniqueCount="263">
  <si>
    <t>Единицы измерения: Руб.</t>
  </si>
  <si>
    <t>Наименование КБК</t>
  </si>
  <si>
    <t>КБК</t>
  </si>
  <si>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</si>
  <si>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</si>
  <si>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</si>
  <si>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</si>
  <si>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</si>
  <si>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</si>
  <si>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</si>
  <si>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</si>
  <si>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</si>
  <si>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</si>
  <si>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</si>
  <si>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</si>
  <si>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</si>
  <si>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</si>
  <si>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</si>
  <si>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НАЛОГИ НА ТОВАРЫ (РАБОТЫ, УСЛУГИ), РЕАЛИЗУЕМЫЕ НА ТЕРРИТОРИИ РОССИЙСКОЙ ФЕДЕРАЦИИ</t>
  </si>
  <si>
    <t>000 1 03 00000 00 0000 000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</si>
  <si>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</si>
  <si>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</si>
  <si>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</si>
  <si>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</si>
  <si>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</si>
  <si>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</si>
  <si>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</si>
  <si>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</si>
  <si>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</si>
  <si>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</si>
  <si>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</si>
  <si>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</si>
  <si>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</si>
  <si>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</si>
  <si>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</si>
  <si>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</si>
  <si>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</si>
  <si>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</si>
  <si>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</si>
  <si>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</si>
  <si>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</si>
  <si>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</si>
  <si>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</si>
  <si>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</si>
  <si>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</si>
  <si>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</si>
  <si>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</si>
  <si>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000 1 05 03010 01 0000 110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</si>
  <si>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</si>
  <si>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</si>
  <si>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</si>
  <si>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</si>
  <si>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</si>
  <si>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выдачу разрешения на установку рекламной конструкции</t>
  </si>
  <si>
    <t>000 1 08 07150 01 0000 110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</si>
  <si>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 (сумма платежа (перерасчеты, недоимка и задолженность по соответствующему платежу, в том числе по отмененному)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</si>
  <si>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</si>
  <si>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</si>
  <si>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</si>
  <si>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</si>
  <si>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</si>
  <si>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</si>
  <si>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</si>
  <si>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</si>
  <si>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</si>
  <si>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</si>
  <si>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</si>
  <si>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</si>
  <si>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</si>
  <si>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</si>
  <si>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</si>
  <si>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000 1 11 05313 05 0000 120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</si>
  <si>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</si>
  <si>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</si>
  <si>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</si>
  <si>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</si>
  <si>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</si>
  <si>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</si>
  <si>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</si>
  <si>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</si>
  <si>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ПЛАТЕЖИ ПРИ ПОЛЬЗОВАНИИ ПРИРОДНЫМИ РЕСУРСАМИ</t>
  </si>
  <si>
    <t>000 1 12 00000 00 0000 000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</si>
  <si>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</si>
  <si>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</si>
  <si>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</si>
  <si>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</si>
  <si>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</si>
  <si>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И КОМПЕНСАЦИИ ЗАТРАТ ГОСУДАРСТВА</t>
  </si>
  <si>
    <t>000 1 13 00000 00 0000 000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</si>
  <si>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</si>
  <si>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</si>
  <si>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</si>
  <si>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</si>
  <si>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</si>
  <si>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</si>
  <si>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</si>
  <si>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</si>
  <si>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</si>
  <si>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</si>
  <si>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</si>
  <si>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</si>
  <si>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</si>
  <si>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</si>
  <si>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</si>
  <si>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</si>
  <si>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</si>
  <si>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</si>
  <si>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</si>
  <si>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</si>
  <si>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</si>
  <si>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</si>
  <si>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</si>
  <si>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</si>
  <si>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</si>
  <si>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</si>
  <si>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</si>
  <si>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</si>
  <si>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</si>
  <si>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</si>
  <si>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</si>
  <si>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</si>
  <si>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</si>
  <si>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</si>
  <si>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</si>
  <si>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</si>
  <si>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</si>
  <si>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</si>
  <si>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</si>
  <si>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000 1 16 20000 00 0000 140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</si>
  <si>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</si>
  <si>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</si>
  <si>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 недрах</t>
  </si>
  <si>
    <t>000 1 16 25010 01 0000 140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</si>
  <si>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</si>
  <si>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</si>
  <si>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</si>
  <si>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</si>
  <si>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водного законодательства, установленное на водных объектах, находящихся в собственности муниципальных районов</t>
  </si>
  <si>
    <t>000 1 16 25085 05 0000 140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</si>
  <si>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</si>
  <si>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</si>
  <si>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</si>
  <si>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</si>
  <si>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</si>
  <si>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</si>
  <si>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</si>
  <si>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</si>
  <si>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</si>
  <si>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</si>
  <si>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</si>
  <si>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</si>
  <si>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</si>
  <si>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</si>
  <si>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</si>
  <si>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</si>
  <si>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</si>
  <si>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</si>
  <si>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</si>
  <si>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</si>
  <si>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</si>
  <si>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</si>
  <si>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</si>
  <si>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</si>
  <si>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</si>
  <si>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</si>
  <si>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Прочие неналоговые доходы</t>
  </si>
  <si>
    <t>000 1 17 05000 00 0000 180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</si>
  <si>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</si>
  <si>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</si>
  <si>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</si>
  <si>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</si>
  <si>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</si>
  <si>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</si>
  <si>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районов на мероприятия по стимулированию программ развития жилищного строительства субъектов Российской Федерации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</si>
  <si>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</si>
  <si>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</si>
  <si>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</si>
  <si>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</si>
  <si>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</si>
  <si>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000 2 02 30022 00 0000 150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</si>
  <si>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</si>
  <si>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</si>
  <si>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</si>
  <si>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</si>
  <si>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</si>
  <si>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</si>
  <si>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Прочие субвенции</t>
  </si>
  <si>
    <t>000 2 02 39999 00 0000 150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</si>
  <si>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</si>
  <si>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</si>
  <si>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</si>
  <si>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</si>
  <si>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</si>
  <si>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056 2 02 45160 05 0000 150</t>
  </si>
  <si>
    <t>Прочие межбюджетные трансферты, передаваемые бюджетам</t>
  </si>
  <si>
    <t>000 2 02 49999 00 0000 150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</si>
  <si>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</si>
  <si>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</si>
  <si>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</si>
  <si>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</si>
  <si>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</si>
  <si>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</si>
  <si>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</si>
  <si>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</si>
  <si>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</si>
  <si>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</si>
  <si>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</si>
  <si>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ИТОГО ДОХОДОВ</t>
  </si>
  <si>
    <t>000 8 50 00000 00 0000 000</t>
  </si>
  <si>
    <t>План на 2019</t>
  </si>
  <si>
    <t>План на 2018</t>
  </si>
  <si>
    <t>182 1 01 02050 01 0000 110</t>
  </si>
  <si>
    <t xml:space="preserve">Налог, взимаемый в связи с применением патентной системы налогообложения, зачисляемый в бюджеты муниципальных районов </t>
  </si>
  <si>
    <t>000 109 00000 00 0000 000</t>
  </si>
  <si>
    <t>000 1 09 07033 05 0000 110</t>
  </si>
  <si>
    <t>000 1 09 07053 05 0000 110</t>
  </si>
  <si>
    <t>000 1 11 05013 10 0000 120</t>
  </si>
  <si>
    <t>000 1 11 05313 13 0000 120</t>
  </si>
  <si>
    <t xml:space="preserve">Плата за выбросы загрязняющих веществ в атмосферный воздух стационарными объектами </t>
  </si>
  <si>
    <t>000 202 20051 05 0000 150</t>
  </si>
  <si>
    <t>000 202 20077 05 0000 150</t>
  </si>
  <si>
    <t>000 202 20216 05 0000 150</t>
  </si>
  <si>
    <t>000 2 02 25021 05 0000 150</t>
  </si>
  <si>
    <t>000 2 07 05030 05 0000 150</t>
  </si>
  <si>
    <t>000 2 19 45160 05 0000 150</t>
  </si>
  <si>
    <t>000 2 19 60010 05 0000 150</t>
  </si>
  <si>
    <t>000 2 18 00000 00 0000 180</t>
  </si>
  <si>
    <t>000 2 02 35085 00 0000 150</t>
  </si>
  <si>
    <t>Субсидии бюджетам муниципальных районов на реализацию федеральных целевых программ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</si>
  <si>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</si>
  <si>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</si>
  <si>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</si>
  <si>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Доходы бюджетов бюджетной системы Российской Федерации от возврата организациями остатков субсидий прошлых лет</t>
  </si>
  <si>
    <t>Прочие местные налоги и сборы, мобилизуемые на территориях муниципальных районов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</si>
  <si>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</si>
  <si>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НАЛОГИ НА ИМУЩЕСТВО</t>
  </si>
  <si>
    <t>000 106 00000 00 0000 000</t>
  </si>
  <si>
    <t>Земельный налог с организаций, обладающих земельным участком, расположенным и границах межселенных территорий</t>
  </si>
  <si>
    <t>000 1 06 01030 05 0000 110</t>
  </si>
  <si>
    <t>000 1 06 06033 05 0000 110</t>
  </si>
  <si>
    <t>ЗАДОЛЖЕННОСТЬ И ПЕРЕРАСЧЕТЫ ПО ОТМЕНЕННЫМ НАЛОГАМ, СБОРАМ И ИНЫМ ОБЯЗАТЕЛЬНЫМ ПЛАТЕЖАМ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</si>
  <si>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</si>
  <si>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</si>
  <si>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продажи квартир, находящихся в собственности муниципальных районов</t>
  </si>
  <si>
    <t>000 1 14 01050 05 0000 410</t>
  </si>
  <si>
    <t>Денежные взыскания (штрафы)за нарушение земельного законодательства (Федеральная служба государственной регистрации, кадастра и картографии)</t>
  </si>
  <si>
    <t>000 1 16 25060 01 0000 140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</si>
  <si>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</si>
  <si>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</si>
  <si>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000 1 11 05325 05 0000 120</t>
  </si>
  <si>
    <t>000 1 11 07015 05 0000 120</t>
  </si>
  <si>
    <t>Отклонение плана 2018 от плана 2019 года</t>
  </si>
  <si>
    <t>7= 5-3</t>
  </si>
  <si>
    <t>8 =6-4</t>
  </si>
  <si>
    <t>% исполнения плана 2018</t>
  </si>
  <si>
    <t>% исполнения плана 2019</t>
  </si>
  <si>
    <t>Исполнено
за  I квартал 2018</t>
  </si>
  <si>
    <t>Исполнено
за  I квартал 2019</t>
  </si>
  <si>
    <t>Отклонение исполнения I квартала 2018 от I  квартала 2019</t>
  </si>
  <si>
    <t>Исполнение бюджета Одинцовского муниципального района Московской области по видам доходов за I квартал 2018 и 2019 годов.</t>
  </si>
  <si>
    <t>Плата за иные виды негативного воздействия на окружающую среду</t>
  </si>
  <si>
    <t>000 1 12 01050 01 0000 120</t>
  </si>
  <si>
    <t>000 2 02 27112 05 0000 150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</si>
</sst>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[Red]\-#,##0.00"/>
    <numFmt numFmtId="165" formatCode="#,##0.00_ ;[Red]\-#,##0.00\ "/>
  </numFmts>
  <fonts count="5" x14ac:knownFonts="1">
    <font>
      <sz val="11"/>
      <color rgb="FF000000"/>
      <name val="Calibri"/>
      <family val="2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3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164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165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0" fillId="2" borderId="0" xfId="0" applyNumberFormat="1" applyFill="1" applyAlignment="1" applyProtection="1"/>
    <xf numFmtId="0" fontId="3" fillId="0" borderId="3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0" fillId="3" borderId="0" xfId="0" applyNumberFormat="1" applyFill="1" applyAlignment="1" applyProtection="1"/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4" fontId="3" fillId="3" borderId="1" xfId="0" applyNumberFormat="1" applyFont="1" applyFill="1" applyBorder="1" applyAlignment="1" applyProtection="1"/>
    <xf numFmtId="0" fontId="4" fillId="0" borderId="0" xfId="0" applyNumberFormat="1" applyFont="1" applyFill="1" applyAlignment="1" applyProtection="1">
      <alignment horizontal="center" wrapText="1"/>
    </xf>
    <xf numFmtId="0" fontId="4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left" wrapText="1"/>
    </xf>
    <xf numFmtId="0" fontId="1" fillId="0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8"/>
  <sheetViews>
    <sheetView tabSelected="1" zoomScaleNormal="100" workbookViewId="0">
      <selection activeCell="M14" sqref="M14"/>
    </sheetView>
  </sheetViews>
  <sheetFormatPr defaultRowHeight="15" x14ac:dyDescent="0.25"/>
  <cols>
    <col min="1" max="1" width="50.7109375" style="3" customWidth="1"/>
    <col min="2" max="2" width="24.7109375" style="3" customWidth="1"/>
    <col min="3" max="3" width="16.140625" style="6" customWidth="1"/>
    <col min="4" max="4" width="15.5703125" style="6" customWidth="1"/>
    <col min="5" max="5" width="16.28515625" style="20" customWidth="1"/>
    <col min="6" max="6" width="16" style="25" customWidth="1"/>
    <col min="7" max="7" width="15.85546875" customWidth="1"/>
    <col min="8" max="8" width="15.5703125" customWidth="1"/>
    <col min="9" max="9" width="11.140625" customWidth="1"/>
    <col min="10" max="10" width="11.42578125" customWidth="1"/>
    <col min="12" max="12" width="15.42578125" bestFit="1" customWidth="1"/>
    <col min="13" max="13" width="18" customWidth="1"/>
  </cols>
  <sheetData>
    <row r="1" spans="1:13" ht="16.5" x14ac:dyDescent="0.25">
      <c r="A1" s="30" t="s">
        <v>259</v>
      </c>
      <c r="B1" s="31"/>
      <c r="C1" s="31"/>
      <c r="D1" s="31"/>
      <c r="E1" s="31"/>
      <c r="F1" s="31"/>
      <c r="G1" s="31"/>
      <c r="H1" s="31"/>
      <c r="I1" s="31"/>
      <c r="J1" s="31"/>
    </row>
    <row r="2" spans="1:13" x14ac:dyDescent="0.25">
      <c r="A2" s="4"/>
      <c r="B2" s="6"/>
      <c r="E2" s="6"/>
    </row>
    <row r="3" spans="1:13" x14ac:dyDescent="0.25">
      <c r="A3" s="32" t="s">
        <v>0</v>
      </c>
      <c r="B3" s="33"/>
      <c r="C3" s="33"/>
      <c r="D3" s="33"/>
      <c r="E3" s="33"/>
    </row>
    <row r="4" spans="1:13" ht="51" x14ac:dyDescent="0.25">
      <c r="A4" s="15" t="s">
        <v>1</v>
      </c>
      <c r="B4" s="15" t="s">
        <v>2</v>
      </c>
      <c r="C4" s="15" t="s">
        <v>210</v>
      </c>
      <c r="D4" s="15" t="s">
        <v>256</v>
      </c>
      <c r="E4" s="15" t="s">
        <v>209</v>
      </c>
      <c r="F4" s="26" t="s">
        <v>257</v>
      </c>
      <c r="G4" s="15" t="s">
        <v>251</v>
      </c>
      <c r="H4" s="15" t="s">
        <v>258</v>
      </c>
      <c r="I4" s="15" t="s">
        <v>254</v>
      </c>
      <c r="J4" s="15" t="s">
        <v>255</v>
      </c>
    </row>
    <row r="5" spans="1:13" x14ac:dyDescent="0.25">
      <c r="A5" s="8">
        <v>1</v>
      </c>
      <c r="B5" s="8">
        <v>2</v>
      </c>
      <c r="C5" s="8">
        <v>3</v>
      </c>
      <c r="D5" s="8">
        <v>4</v>
      </c>
      <c r="E5" s="8">
        <v>5</v>
      </c>
      <c r="F5" s="27">
        <v>6</v>
      </c>
      <c r="G5" s="16" t="s">
        <v>252</v>
      </c>
      <c r="H5" s="8" t="s">
        <v>253</v>
      </c>
      <c r="I5" s="17">
        <v>9</v>
      </c>
      <c r="J5" s="14">
        <v>10</v>
      </c>
    </row>
    <row r="6" spans="1:13" x14ac:dyDescent="0.25">
      <c r="A6" s="9" t="s">
        <v>3</v>
      </c>
      <c r="B6" s="9" t="s">
        <v>4</v>
      </c>
      <c r="C6" s="10">
        <f>C7+C8</f>
        <v>3788471000</v>
      </c>
      <c r="D6" s="10">
        <f>D7+D8</f>
        <v>855323788.46000004</v>
      </c>
      <c r="E6" s="10">
        <f>E7+E8</f>
        <v>4504401311</v>
      </c>
      <c r="F6" s="28">
        <f>F7+F8</f>
        <v>845147779.10000002</v>
      </c>
      <c r="G6" s="18">
        <f>E6-C6</f>
        <v>715930311</v>
      </c>
      <c r="H6" s="18">
        <f>F6-D6</f>
        <v>-10176009.360000014</v>
      </c>
      <c r="I6" s="18">
        <f>ROUND(D6/C6*100,2)</f>
        <v>22.58</v>
      </c>
      <c r="J6" s="18">
        <f>ROUND(F6/E6*100,2)</f>
        <v>18.760000000000002</v>
      </c>
    </row>
    <row r="7" spans="1:13" x14ac:dyDescent="0.25">
      <c r="A7" s="9" t="s">
        <v>5</v>
      </c>
      <c r="B7" s="9"/>
      <c r="C7" s="10">
        <f>C9+C15+C20+C34+C37</f>
        <v>2275817000</v>
      </c>
      <c r="D7" s="10">
        <f>D9+D15+D20+D34+D37+D31</f>
        <v>465726083.30000001</v>
      </c>
      <c r="E7" s="22">
        <f>E9+E15+E20+E31+E34</f>
        <v>2945516000</v>
      </c>
      <c r="F7" s="28">
        <f>F9+F15+F20+F34+F37+F31</f>
        <v>508848056.69999999</v>
      </c>
      <c r="G7" s="18">
        <f t="shared" ref="G7:G70" si="0">E7-C7</f>
        <v>669699000</v>
      </c>
      <c r="H7" s="18">
        <f t="shared" ref="H7:H70" si="1">F7-D7</f>
        <v>43121973.399999976</v>
      </c>
      <c r="I7" s="18">
        <f t="shared" ref="I7:I70" si="2">ROUND(D7/C7*100,2)</f>
        <v>20.46</v>
      </c>
      <c r="J7" s="18">
        <f t="shared" ref="J7:J70" si="3">ROUND(F7/E7*100,2)</f>
        <v>17.28</v>
      </c>
      <c r="L7" s="2"/>
      <c r="M7" s="2"/>
    </row>
    <row r="8" spans="1:13" x14ac:dyDescent="0.25">
      <c r="A8" s="9" t="s">
        <v>6</v>
      </c>
      <c r="B8" s="9"/>
      <c r="C8" s="10">
        <f>C40+C55+C60+C63+C73+C100</f>
        <v>1512654000</v>
      </c>
      <c r="D8" s="10">
        <f>D40+D55+D60+D63+D73+D100</f>
        <v>389597705.16000003</v>
      </c>
      <c r="E8" s="10">
        <f>E40+E55+E60+E63+E73+E100</f>
        <v>1558885311</v>
      </c>
      <c r="F8" s="28">
        <f>F40+F55+F60+F63+F73+F100</f>
        <v>336299722.40000004</v>
      </c>
      <c r="G8" s="18">
        <f t="shared" si="0"/>
        <v>46231311</v>
      </c>
      <c r="H8" s="18">
        <f t="shared" si="1"/>
        <v>-53297982.75999999</v>
      </c>
      <c r="I8" s="18">
        <f t="shared" si="2"/>
        <v>25.76</v>
      </c>
      <c r="J8" s="18">
        <f t="shared" si="3"/>
        <v>21.57</v>
      </c>
    </row>
    <row r="9" spans="1:13" x14ac:dyDescent="0.25">
      <c r="A9" s="11" t="s">
        <v>7</v>
      </c>
      <c r="B9" s="11" t="s">
        <v>8</v>
      </c>
      <c r="C9" s="12">
        <f>C10</f>
        <v>960551000</v>
      </c>
      <c r="D9" s="12">
        <f>D10</f>
        <v>168423819.79000002</v>
      </c>
      <c r="E9" s="23">
        <f>E10</f>
        <v>1273765000</v>
      </c>
      <c r="F9" s="24">
        <f>F10</f>
        <v>183170954.91</v>
      </c>
      <c r="G9" s="19">
        <f t="shared" si="0"/>
        <v>313214000</v>
      </c>
      <c r="H9" s="19">
        <f t="shared" si="1"/>
        <v>14747135.119999975</v>
      </c>
      <c r="I9" s="19">
        <f t="shared" si="2"/>
        <v>17.53</v>
      </c>
      <c r="J9" s="19">
        <f t="shared" si="3"/>
        <v>14.38</v>
      </c>
    </row>
    <row r="10" spans="1:13" x14ac:dyDescent="0.25">
      <c r="A10" s="11" t="s">
        <v>9</v>
      </c>
      <c r="B10" s="11" t="s">
        <v>10</v>
      </c>
      <c r="C10" s="12">
        <f>C11+C13</f>
        <v>960551000</v>
      </c>
      <c r="D10" s="12">
        <f>D11+D13+D12</f>
        <v>168423819.79000002</v>
      </c>
      <c r="E10" s="23">
        <f>E11+E13+E12+E14</f>
        <v>1273765000</v>
      </c>
      <c r="F10" s="24">
        <f>F11+F13+F12+F14</f>
        <v>183170954.91</v>
      </c>
      <c r="G10" s="19">
        <f t="shared" si="0"/>
        <v>313214000</v>
      </c>
      <c r="H10" s="19">
        <f t="shared" si="1"/>
        <v>14747135.119999975</v>
      </c>
      <c r="I10" s="19">
        <f t="shared" si="2"/>
        <v>17.53</v>
      </c>
      <c r="J10" s="19">
        <f t="shared" si="3"/>
        <v>14.38</v>
      </c>
    </row>
    <row r="11" spans="1:13" ht="63.75" x14ac:dyDescent="0.25">
      <c r="A11" s="11" t="s">
        <v>11</v>
      </c>
      <c r="B11" s="11" t="s">
        <v>12</v>
      </c>
      <c r="C11" s="12">
        <v>759220000</v>
      </c>
      <c r="D11" s="12">
        <v>167159265.24000001</v>
      </c>
      <c r="E11" s="23">
        <v>887289000</v>
      </c>
      <c r="F11" s="24">
        <v>175642860.94</v>
      </c>
      <c r="G11" s="19">
        <f t="shared" si="0"/>
        <v>128069000</v>
      </c>
      <c r="H11" s="19">
        <f t="shared" si="1"/>
        <v>8483595.6999999881</v>
      </c>
      <c r="I11" s="19">
        <f t="shared" si="2"/>
        <v>22.02</v>
      </c>
      <c r="J11" s="19">
        <f t="shared" si="3"/>
        <v>19.8</v>
      </c>
    </row>
    <row r="12" spans="1:13" ht="93.75" customHeight="1" x14ac:dyDescent="0.25">
      <c r="A12" s="11" t="s">
        <v>13</v>
      </c>
      <c r="B12" s="11" t="s">
        <v>14</v>
      </c>
      <c r="C12" s="12">
        <v>0</v>
      </c>
      <c r="D12" s="12">
        <v>577245.87</v>
      </c>
      <c r="E12" s="23">
        <v>0</v>
      </c>
      <c r="F12" s="24">
        <v>974931.31</v>
      </c>
      <c r="G12" s="19">
        <v>0</v>
      </c>
      <c r="H12" s="19">
        <f t="shared" si="1"/>
        <v>397685.44000000006</v>
      </c>
      <c r="I12" s="19">
        <v>0</v>
      </c>
      <c r="J12" s="19">
        <v>0</v>
      </c>
    </row>
    <row r="13" spans="1:13" ht="38.25" x14ac:dyDescent="0.25">
      <c r="A13" s="11" t="s">
        <v>15</v>
      </c>
      <c r="B13" s="11" t="s">
        <v>16</v>
      </c>
      <c r="C13" s="12">
        <v>201331000</v>
      </c>
      <c r="D13" s="12">
        <v>687308.68</v>
      </c>
      <c r="E13" s="23">
        <v>386476000</v>
      </c>
      <c r="F13" s="24">
        <v>6549779.9100000001</v>
      </c>
      <c r="G13" s="19">
        <f t="shared" si="0"/>
        <v>185145000</v>
      </c>
      <c r="H13" s="19">
        <f t="shared" si="1"/>
        <v>5862471.2300000004</v>
      </c>
      <c r="I13" s="19">
        <f t="shared" si="2"/>
        <v>0.34</v>
      </c>
      <c r="J13" s="19">
        <f t="shared" si="3"/>
        <v>1.69</v>
      </c>
    </row>
    <row r="14" spans="1:13" ht="51" x14ac:dyDescent="0.25">
      <c r="A14" s="11" t="s">
        <v>17</v>
      </c>
      <c r="B14" s="11" t="s">
        <v>211</v>
      </c>
      <c r="C14" s="12">
        <v>0</v>
      </c>
      <c r="D14" s="12">
        <v>0</v>
      </c>
      <c r="E14" s="23">
        <v>0</v>
      </c>
      <c r="F14" s="24">
        <v>3382.75</v>
      </c>
      <c r="G14" s="19">
        <v>0</v>
      </c>
      <c r="H14" s="19">
        <f t="shared" si="1"/>
        <v>3382.75</v>
      </c>
      <c r="I14" s="19">
        <v>0</v>
      </c>
      <c r="J14" s="19">
        <v>0</v>
      </c>
    </row>
    <row r="15" spans="1:13" ht="38.25" x14ac:dyDescent="0.25">
      <c r="A15" s="11" t="s">
        <v>18</v>
      </c>
      <c r="B15" s="11" t="s">
        <v>19</v>
      </c>
      <c r="C15" s="12">
        <f>C16+C17+C18+C19</f>
        <v>32925000</v>
      </c>
      <c r="D15" s="12">
        <f>D16+D17+D18+D19</f>
        <v>7258995.7199999997</v>
      </c>
      <c r="E15" s="23">
        <v>34118000</v>
      </c>
      <c r="F15" s="24">
        <f>F16+F17+F18+F19</f>
        <v>9117814.5599999987</v>
      </c>
      <c r="G15" s="19">
        <f t="shared" si="0"/>
        <v>1193000</v>
      </c>
      <c r="H15" s="19">
        <f t="shared" si="1"/>
        <v>1858818.8399999989</v>
      </c>
      <c r="I15" s="19">
        <f t="shared" si="2"/>
        <v>22.05</v>
      </c>
      <c r="J15" s="19">
        <f t="shared" si="3"/>
        <v>26.72</v>
      </c>
    </row>
    <row r="16" spans="1:13" ht="94.5" customHeight="1" x14ac:dyDescent="0.25">
      <c r="A16" s="11" t="s">
        <v>20</v>
      </c>
      <c r="B16" s="11" t="s">
        <v>21</v>
      </c>
      <c r="C16" s="12">
        <v>12192000</v>
      </c>
      <c r="D16" s="12">
        <v>2990588.18</v>
      </c>
      <c r="E16" s="23">
        <v>12372000</v>
      </c>
      <c r="F16" s="24">
        <v>4023388.56</v>
      </c>
      <c r="G16" s="19">
        <f t="shared" si="0"/>
        <v>180000</v>
      </c>
      <c r="H16" s="19">
        <f t="shared" si="1"/>
        <v>1032800.3799999999</v>
      </c>
      <c r="I16" s="19">
        <f t="shared" si="2"/>
        <v>24.53</v>
      </c>
      <c r="J16" s="19">
        <f t="shared" si="3"/>
        <v>32.520000000000003</v>
      </c>
    </row>
    <row r="17" spans="1:13" ht="114.75" x14ac:dyDescent="0.25">
      <c r="A17" s="11" t="s">
        <v>22</v>
      </c>
      <c r="B17" s="11" t="s">
        <v>23</v>
      </c>
      <c r="C17" s="12">
        <v>114000</v>
      </c>
      <c r="D17" s="12">
        <v>20159.86</v>
      </c>
      <c r="E17" s="23">
        <v>87000</v>
      </c>
      <c r="F17" s="24">
        <v>27992.33</v>
      </c>
      <c r="G17" s="19">
        <f t="shared" si="0"/>
        <v>-27000</v>
      </c>
      <c r="H17" s="19">
        <f t="shared" si="1"/>
        <v>7832.4700000000012</v>
      </c>
      <c r="I17" s="19">
        <f t="shared" si="2"/>
        <v>17.68</v>
      </c>
      <c r="J17" s="19">
        <f t="shared" si="3"/>
        <v>32.18</v>
      </c>
    </row>
    <row r="18" spans="1:13" ht="102" x14ac:dyDescent="0.25">
      <c r="A18" s="11" t="s">
        <v>24</v>
      </c>
      <c r="B18" s="11" t="s">
        <v>25</v>
      </c>
      <c r="C18" s="12">
        <v>22685000</v>
      </c>
      <c r="D18" s="12">
        <v>4871407.6399999997</v>
      </c>
      <c r="E18" s="23">
        <v>23960000</v>
      </c>
      <c r="F18" s="24">
        <v>5899117.8899999997</v>
      </c>
      <c r="G18" s="19">
        <f t="shared" si="0"/>
        <v>1275000</v>
      </c>
      <c r="H18" s="19">
        <f t="shared" si="1"/>
        <v>1027710.25</v>
      </c>
      <c r="I18" s="19">
        <f t="shared" si="2"/>
        <v>21.47</v>
      </c>
      <c r="J18" s="19">
        <f t="shared" si="3"/>
        <v>24.62</v>
      </c>
    </row>
    <row r="19" spans="1:13" ht="102" x14ac:dyDescent="0.25">
      <c r="A19" s="11" t="s">
        <v>26</v>
      </c>
      <c r="B19" s="11" t="s">
        <v>27</v>
      </c>
      <c r="C19" s="12">
        <v>-2066000</v>
      </c>
      <c r="D19" s="12">
        <v>-623159.96</v>
      </c>
      <c r="E19" s="23">
        <v>-2301000</v>
      </c>
      <c r="F19" s="24">
        <v>-832684.22</v>
      </c>
      <c r="G19" s="19">
        <f t="shared" si="0"/>
        <v>-235000</v>
      </c>
      <c r="H19" s="19">
        <f t="shared" si="1"/>
        <v>-209524.26</v>
      </c>
      <c r="I19" s="19">
        <f t="shared" si="2"/>
        <v>30.16</v>
      </c>
      <c r="J19" s="19">
        <f t="shared" si="3"/>
        <v>36.19</v>
      </c>
    </row>
    <row r="20" spans="1:13" x14ac:dyDescent="0.25">
      <c r="A20" s="11" t="s">
        <v>28</v>
      </c>
      <c r="B20" s="11" t="s">
        <v>29</v>
      </c>
      <c r="C20" s="12">
        <f>C21+C27+C29+C30</f>
        <v>1210999000</v>
      </c>
      <c r="D20" s="12">
        <f>D21+D27+D29+D30+D28</f>
        <v>274025421.72000003</v>
      </c>
      <c r="E20" s="23">
        <f>E21+E27+E28+E29+E30</f>
        <v>1561228000</v>
      </c>
      <c r="F20" s="24">
        <f>F21+F27+F29+F30+F28</f>
        <v>298165396.38</v>
      </c>
      <c r="G20" s="19">
        <f t="shared" si="0"/>
        <v>350229000</v>
      </c>
      <c r="H20" s="19">
        <f t="shared" si="1"/>
        <v>24139974.659999967</v>
      </c>
      <c r="I20" s="19">
        <f t="shared" si="2"/>
        <v>22.63</v>
      </c>
      <c r="J20" s="19">
        <f t="shared" si="3"/>
        <v>19.100000000000001</v>
      </c>
      <c r="L20" s="2"/>
      <c r="M20" s="2"/>
    </row>
    <row r="21" spans="1:13" ht="25.5" x14ac:dyDescent="0.25">
      <c r="A21" s="11" t="s">
        <v>30</v>
      </c>
      <c r="B21" s="11" t="s">
        <v>31</v>
      </c>
      <c r="C21" s="12">
        <f>C22+C23+C24+C25+C26</f>
        <v>916641000</v>
      </c>
      <c r="D21" s="12">
        <f>D22+D23+D24+D25+D26</f>
        <v>179047501.98000002</v>
      </c>
      <c r="E21" s="23">
        <f>E22+E23+E24+E25</f>
        <v>1243835000</v>
      </c>
      <c r="F21" s="24">
        <f>F22+F23+F24+F25+F26</f>
        <v>213384610.78999996</v>
      </c>
      <c r="G21" s="19">
        <f t="shared" si="0"/>
        <v>327194000</v>
      </c>
      <c r="H21" s="19">
        <f t="shared" si="1"/>
        <v>34337108.809999943</v>
      </c>
      <c r="I21" s="19">
        <f t="shared" si="2"/>
        <v>19.53</v>
      </c>
      <c r="J21" s="19">
        <f t="shared" si="3"/>
        <v>17.16</v>
      </c>
      <c r="L21" s="2"/>
      <c r="M21" s="2"/>
    </row>
    <row r="22" spans="1:13" ht="25.5" x14ac:dyDescent="0.25">
      <c r="A22" s="11" t="s">
        <v>32</v>
      </c>
      <c r="B22" s="11" t="s">
        <v>33</v>
      </c>
      <c r="C22" s="12">
        <v>730838000</v>
      </c>
      <c r="D22" s="12">
        <v>142294768.33000001</v>
      </c>
      <c r="E22" s="23">
        <v>992580000</v>
      </c>
      <c r="F22" s="24">
        <v>171711278.28999999</v>
      </c>
      <c r="G22" s="19">
        <f t="shared" si="0"/>
        <v>261742000</v>
      </c>
      <c r="H22" s="19">
        <f t="shared" si="1"/>
        <v>29416509.959999979</v>
      </c>
      <c r="I22" s="19">
        <f t="shared" si="2"/>
        <v>19.47</v>
      </c>
      <c r="J22" s="19">
        <f t="shared" si="3"/>
        <v>17.3</v>
      </c>
    </row>
    <row r="23" spans="1:13" ht="38.25" x14ac:dyDescent="0.25">
      <c r="A23" s="11" t="s">
        <v>34</v>
      </c>
      <c r="B23" s="11" t="s">
        <v>35</v>
      </c>
      <c r="C23" s="12">
        <v>0</v>
      </c>
      <c r="D23" s="12">
        <v>-164594.82</v>
      </c>
      <c r="E23" s="23">
        <v>0</v>
      </c>
      <c r="F23" s="24">
        <v>35636.6</v>
      </c>
      <c r="G23" s="19">
        <v>0</v>
      </c>
      <c r="H23" s="19">
        <f t="shared" si="1"/>
        <v>200231.42</v>
      </c>
      <c r="I23" s="19">
        <v>0</v>
      </c>
      <c r="J23" s="19">
        <v>0</v>
      </c>
    </row>
    <row r="24" spans="1:13" ht="51" x14ac:dyDescent="0.25">
      <c r="A24" s="11" t="s">
        <v>36</v>
      </c>
      <c r="B24" s="11" t="s">
        <v>37</v>
      </c>
      <c r="C24" s="12">
        <v>185803000</v>
      </c>
      <c r="D24" s="12">
        <v>36789421.409999996</v>
      </c>
      <c r="E24" s="23">
        <v>251255000</v>
      </c>
      <c r="F24" s="24">
        <v>41815089.630000003</v>
      </c>
      <c r="G24" s="19">
        <f t="shared" si="0"/>
        <v>65452000</v>
      </c>
      <c r="H24" s="19">
        <f t="shared" si="1"/>
        <v>5025668.2200000063</v>
      </c>
      <c r="I24" s="19">
        <f t="shared" si="2"/>
        <v>19.8</v>
      </c>
      <c r="J24" s="19">
        <f t="shared" si="3"/>
        <v>16.64</v>
      </c>
    </row>
    <row r="25" spans="1:13" ht="51" x14ac:dyDescent="0.25">
      <c r="A25" s="11" t="s">
        <v>38</v>
      </c>
      <c r="B25" s="11" t="s">
        <v>39</v>
      </c>
      <c r="C25" s="12">
        <v>0</v>
      </c>
      <c r="D25" s="12">
        <v>2350.11</v>
      </c>
      <c r="E25" s="23">
        <v>0</v>
      </c>
      <c r="F25" s="24">
        <v>-1167.3699999999999</v>
      </c>
      <c r="G25" s="19">
        <v>0</v>
      </c>
      <c r="H25" s="19">
        <f t="shared" si="1"/>
        <v>-3517.48</v>
      </c>
      <c r="I25" s="19">
        <v>0</v>
      </c>
      <c r="J25" s="19">
        <v>0</v>
      </c>
    </row>
    <row r="26" spans="1:13" ht="38.25" x14ac:dyDescent="0.25">
      <c r="A26" s="11" t="s">
        <v>40</v>
      </c>
      <c r="B26" s="11" t="s">
        <v>41</v>
      </c>
      <c r="C26" s="12">
        <v>0</v>
      </c>
      <c r="D26" s="12">
        <v>125556.95</v>
      </c>
      <c r="E26" s="23">
        <v>0</v>
      </c>
      <c r="F26" s="24">
        <v>-176226.36</v>
      </c>
      <c r="G26" s="19">
        <v>0</v>
      </c>
      <c r="H26" s="19">
        <f t="shared" si="1"/>
        <v>-301783.31</v>
      </c>
      <c r="I26" s="19">
        <v>0</v>
      </c>
      <c r="J26" s="19">
        <v>0</v>
      </c>
    </row>
    <row r="27" spans="1:13" ht="25.5" x14ac:dyDescent="0.25">
      <c r="A27" s="11" t="s">
        <v>42</v>
      </c>
      <c r="B27" s="11" t="s">
        <v>43</v>
      </c>
      <c r="C27" s="12">
        <v>214911000</v>
      </c>
      <c r="D27" s="12">
        <v>64315336.310000002</v>
      </c>
      <c r="E27" s="23">
        <v>218520000</v>
      </c>
      <c r="F27" s="24">
        <v>56840026.789999999</v>
      </c>
      <c r="G27" s="19">
        <f t="shared" si="0"/>
        <v>3609000</v>
      </c>
      <c r="H27" s="19">
        <f t="shared" si="1"/>
        <v>-7475309.5200000033</v>
      </c>
      <c r="I27" s="19">
        <f t="shared" si="2"/>
        <v>29.93</v>
      </c>
      <c r="J27" s="19">
        <f t="shared" si="3"/>
        <v>26.01</v>
      </c>
    </row>
    <row r="28" spans="1:13" ht="38.25" x14ac:dyDescent="0.25">
      <c r="A28" s="11" t="s">
        <v>44</v>
      </c>
      <c r="B28" s="11" t="s">
        <v>45</v>
      </c>
      <c r="C28" s="12">
        <v>0</v>
      </c>
      <c r="D28" s="12">
        <v>264581.64</v>
      </c>
      <c r="E28" s="23">
        <v>0</v>
      </c>
      <c r="F28" s="24">
        <v>-338195.9</v>
      </c>
      <c r="G28" s="19">
        <v>0</v>
      </c>
      <c r="H28" s="19">
        <v>0</v>
      </c>
      <c r="I28" s="19">
        <v>0</v>
      </c>
      <c r="J28" s="19">
        <v>0</v>
      </c>
    </row>
    <row r="29" spans="1:13" x14ac:dyDescent="0.25">
      <c r="A29" s="11" t="s">
        <v>46</v>
      </c>
      <c r="B29" s="11" t="s">
        <v>47</v>
      </c>
      <c r="C29" s="12">
        <v>1123000</v>
      </c>
      <c r="D29" s="12">
        <v>1109202.1499999999</v>
      </c>
      <c r="E29" s="23">
        <v>804000</v>
      </c>
      <c r="F29" s="24">
        <v>0</v>
      </c>
      <c r="G29" s="19">
        <f t="shared" si="0"/>
        <v>-319000</v>
      </c>
      <c r="H29" s="19">
        <f t="shared" si="1"/>
        <v>-1109202.1499999999</v>
      </c>
      <c r="I29" s="19">
        <f t="shared" si="2"/>
        <v>98.77</v>
      </c>
      <c r="J29" s="19">
        <v>0</v>
      </c>
    </row>
    <row r="30" spans="1:13" ht="38.25" x14ac:dyDescent="0.25">
      <c r="A30" s="11" t="s">
        <v>212</v>
      </c>
      <c r="B30" s="11" t="s">
        <v>48</v>
      </c>
      <c r="C30" s="12">
        <v>78324000</v>
      </c>
      <c r="D30" s="12">
        <v>29288799.640000001</v>
      </c>
      <c r="E30" s="23">
        <v>98069000</v>
      </c>
      <c r="F30" s="24">
        <v>28278954.699999999</v>
      </c>
      <c r="G30" s="19">
        <f t="shared" si="0"/>
        <v>19745000</v>
      </c>
      <c r="H30" s="19">
        <f t="shared" si="1"/>
        <v>-1009844.9400000013</v>
      </c>
      <c r="I30" s="19">
        <f t="shared" si="2"/>
        <v>37.39</v>
      </c>
      <c r="J30" s="19">
        <f t="shared" si="3"/>
        <v>28.84</v>
      </c>
    </row>
    <row r="31" spans="1:13" s="1" customFormat="1" x14ac:dyDescent="0.25">
      <c r="A31" s="9" t="s">
        <v>235</v>
      </c>
      <c r="B31" s="11" t="s">
        <v>236</v>
      </c>
      <c r="C31" s="12">
        <v>0</v>
      </c>
      <c r="D31" s="12">
        <f>D32+D33</f>
        <v>-119737.82999999999</v>
      </c>
      <c r="E31" s="23">
        <v>0</v>
      </c>
      <c r="F31" s="24">
        <f>F32+F33</f>
        <v>0</v>
      </c>
      <c r="G31" s="19">
        <v>0</v>
      </c>
      <c r="H31" s="19">
        <f t="shared" si="1"/>
        <v>119737.82999999999</v>
      </c>
      <c r="I31" s="19">
        <v>0</v>
      </c>
      <c r="J31" s="19">
        <v>0</v>
      </c>
    </row>
    <row r="32" spans="1:13" s="1" customFormat="1" ht="38.25" x14ac:dyDescent="0.25">
      <c r="A32" s="11" t="s">
        <v>234</v>
      </c>
      <c r="B32" s="11" t="s">
        <v>238</v>
      </c>
      <c r="C32" s="12">
        <v>0</v>
      </c>
      <c r="D32" s="12">
        <v>-0.18</v>
      </c>
      <c r="E32" s="23">
        <v>0</v>
      </c>
      <c r="F32" s="24">
        <v>0</v>
      </c>
      <c r="G32" s="19">
        <v>0</v>
      </c>
      <c r="H32" s="19">
        <f t="shared" si="1"/>
        <v>0.18</v>
      </c>
      <c r="I32" s="19">
        <v>0</v>
      </c>
      <c r="J32" s="19">
        <v>0</v>
      </c>
    </row>
    <row r="33" spans="1:13" s="1" customFormat="1" ht="46.5" customHeight="1" x14ac:dyDescent="0.25">
      <c r="A33" s="11" t="s">
        <v>237</v>
      </c>
      <c r="B33" s="11" t="s">
        <v>239</v>
      </c>
      <c r="C33" s="12">
        <v>0</v>
      </c>
      <c r="D33" s="12">
        <v>-119737.65</v>
      </c>
      <c r="E33" s="23">
        <v>0</v>
      </c>
      <c r="F33" s="24">
        <v>0</v>
      </c>
      <c r="G33" s="19">
        <v>0</v>
      </c>
      <c r="H33" s="19">
        <f t="shared" si="1"/>
        <v>119737.65</v>
      </c>
      <c r="I33" s="19">
        <v>0</v>
      </c>
      <c r="J33" s="19">
        <v>0</v>
      </c>
    </row>
    <row r="34" spans="1:13" ht="21.75" customHeight="1" x14ac:dyDescent="0.25">
      <c r="A34" s="11" t="s">
        <v>49</v>
      </c>
      <c r="B34" s="11" t="s">
        <v>50</v>
      </c>
      <c r="C34" s="12">
        <f>C35+C36</f>
        <v>71342000</v>
      </c>
      <c r="D34" s="12">
        <f>D35+D36</f>
        <v>16137575.9</v>
      </c>
      <c r="E34" s="23">
        <f>E35+E36</f>
        <v>76405000</v>
      </c>
      <c r="F34" s="24">
        <f>F35+F36</f>
        <v>18387691.140000001</v>
      </c>
      <c r="G34" s="19">
        <f t="shared" si="0"/>
        <v>5063000</v>
      </c>
      <c r="H34" s="19">
        <f t="shared" si="1"/>
        <v>2250115.2400000002</v>
      </c>
      <c r="I34" s="19">
        <f t="shared" si="2"/>
        <v>22.62</v>
      </c>
      <c r="J34" s="19">
        <f t="shared" si="3"/>
        <v>24.07</v>
      </c>
    </row>
    <row r="35" spans="1:13" ht="39" customHeight="1" x14ac:dyDescent="0.25">
      <c r="A35" s="11" t="s">
        <v>51</v>
      </c>
      <c r="B35" s="11" t="s">
        <v>52</v>
      </c>
      <c r="C35" s="12">
        <v>71242000</v>
      </c>
      <c r="D35" s="12">
        <v>15977575.9</v>
      </c>
      <c r="E35" s="23">
        <v>76208000</v>
      </c>
      <c r="F35" s="24">
        <v>18332691.140000001</v>
      </c>
      <c r="G35" s="19">
        <f t="shared" si="0"/>
        <v>4966000</v>
      </c>
      <c r="H35" s="19">
        <f t="shared" si="1"/>
        <v>2355115.2400000002</v>
      </c>
      <c r="I35" s="19">
        <f t="shared" si="2"/>
        <v>22.43</v>
      </c>
      <c r="J35" s="19">
        <f t="shared" si="3"/>
        <v>24.06</v>
      </c>
    </row>
    <row r="36" spans="1:13" ht="25.5" x14ac:dyDescent="0.25">
      <c r="A36" s="11" t="s">
        <v>53</v>
      </c>
      <c r="B36" s="11" t="s">
        <v>54</v>
      </c>
      <c r="C36" s="12">
        <v>100000</v>
      </c>
      <c r="D36" s="12">
        <v>160000</v>
      </c>
      <c r="E36" s="23">
        <v>197000</v>
      </c>
      <c r="F36" s="24">
        <v>55000</v>
      </c>
      <c r="G36" s="19">
        <f t="shared" si="0"/>
        <v>97000</v>
      </c>
      <c r="H36" s="19">
        <f t="shared" si="1"/>
        <v>-105000</v>
      </c>
      <c r="I36" s="19">
        <f t="shared" si="2"/>
        <v>160</v>
      </c>
      <c r="J36" s="19">
        <f t="shared" si="3"/>
        <v>27.92</v>
      </c>
    </row>
    <row r="37" spans="1:13" ht="38.25" x14ac:dyDescent="0.25">
      <c r="A37" s="11" t="s">
        <v>240</v>
      </c>
      <c r="B37" s="11" t="s">
        <v>213</v>
      </c>
      <c r="C37" s="12">
        <f>C38+C39</f>
        <v>0</v>
      </c>
      <c r="D37" s="12">
        <f>D38+D39</f>
        <v>8</v>
      </c>
      <c r="E37" s="23">
        <v>0</v>
      </c>
      <c r="F37" s="24">
        <f>F38+F39</f>
        <v>6199.71</v>
      </c>
      <c r="G37" s="19">
        <v>0</v>
      </c>
      <c r="H37" s="19">
        <f t="shared" si="1"/>
        <v>6191.71</v>
      </c>
      <c r="I37" s="19">
        <v>0</v>
      </c>
      <c r="J37" s="19">
        <v>0</v>
      </c>
    </row>
    <row r="38" spans="1:13" ht="80.25" customHeight="1" x14ac:dyDescent="0.25">
      <c r="A38" s="11" t="s">
        <v>55</v>
      </c>
      <c r="B38" s="11" t="s">
        <v>214</v>
      </c>
      <c r="C38" s="12">
        <v>0</v>
      </c>
      <c r="D38" s="12">
        <v>0</v>
      </c>
      <c r="E38" s="23">
        <v>0</v>
      </c>
      <c r="F38" s="24">
        <v>6199.71</v>
      </c>
      <c r="G38" s="19">
        <v>0</v>
      </c>
      <c r="H38" s="19">
        <f t="shared" si="1"/>
        <v>6199.71</v>
      </c>
      <c r="I38" s="19">
        <v>0</v>
      </c>
      <c r="J38" s="19">
        <v>0</v>
      </c>
    </row>
    <row r="39" spans="1:13" ht="31.5" customHeight="1" x14ac:dyDescent="0.25">
      <c r="A39" s="11" t="s">
        <v>233</v>
      </c>
      <c r="B39" s="11" t="s">
        <v>215</v>
      </c>
      <c r="C39" s="12">
        <v>0</v>
      </c>
      <c r="D39" s="12">
        <v>8</v>
      </c>
      <c r="E39" s="23">
        <v>0</v>
      </c>
      <c r="F39" s="24">
        <v>0</v>
      </c>
      <c r="G39" s="19">
        <v>0</v>
      </c>
      <c r="H39" s="19">
        <f t="shared" si="1"/>
        <v>-8</v>
      </c>
      <c r="I39" s="19">
        <v>0</v>
      </c>
      <c r="J39" s="19">
        <v>0</v>
      </c>
    </row>
    <row r="40" spans="1:13" ht="38.25" x14ac:dyDescent="0.25">
      <c r="A40" s="11" t="s">
        <v>56</v>
      </c>
      <c r="B40" s="11" t="s">
        <v>57</v>
      </c>
      <c r="C40" s="12">
        <f>C41+C49+C50+C51+C53</f>
        <v>1048672000</v>
      </c>
      <c r="D40" s="12">
        <f>D41+D49+D50+D51+D53</f>
        <v>202065052.69</v>
      </c>
      <c r="E40" s="12">
        <f>E41+E49+E50+E51+E53</f>
        <v>864936000</v>
      </c>
      <c r="F40" s="24">
        <f>F41+F49+F50+F51+F53</f>
        <v>218488705.60999998</v>
      </c>
      <c r="G40" s="19">
        <f t="shared" si="0"/>
        <v>-183736000</v>
      </c>
      <c r="H40" s="19">
        <f t="shared" si="1"/>
        <v>16423652.919999987</v>
      </c>
      <c r="I40" s="19">
        <f t="shared" si="2"/>
        <v>19.27</v>
      </c>
      <c r="J40" s="19">
        <f t="shared" si="3"/>
        <v>25.26</v>
      </c>
      <c r="L40" s="7"/>
      <c r="M40" s="7"/>
    </row>
    <row r="41" spans="1:13" ht="76.5" x14ac:dyDescent="0.25">
      <c r="A41" s="11" t="s">
        <v>58</v>
      </c>
      <c r="B41" s="11" t="s">
        <v>59</v>
      </c>
      <c r="C41" s="12">
        <f>C42+C46+C47+C48</f>
        <v>866831000</v>
      </c>
      <c r="D41" s="12">
        <f>D42+D46+D47+D48</f>
        <v>188246502.44</v>
      </c>
      <c r="E41" s="12">
        <f>E42+E46+E47+E48</f>
        <v>731731000</v>
      </c>
      <c r="F41" s="24">
        <f>F42+F46+F47+F48</f>
        <v>192684340.69999999</v>
      </c>
      <c r="G41" s="19">
        <f t="shared" si="0"/>
        <v>-135100000</v>
      </c>
      <c r="H41" s="19">
        <f t="shared" si="1"/>
        <v>4437838.2599999905</v>
      </c>
      <c r="I41" s="19">
        <f t="shared" si="2"/>
        <v>21.72</v>
      </c>
      <c r="J41" s="19">
        <f t="shared" si="3"/>
        <v>26.33</v>
      </c>
      <c r="L41" s="7"/>
      <c r="M41" s="7"/>
    </row>
    <row r="42" spans="1:13" ht="57" customHeight="1" x14ac:dyDescent="0.25">
      <c r="A42" s="11" t="s">
        <v>60</v>
      </c>
      <c r="B42" s="11" t="s">
        <v>61</v>
      </c>
      <c r="C42" s="12">
        <f>C43+C44+C45</f>
        <v>676448000</v>
      </c>
      <c r="D42" s="12">
        <f>D43+D44+D45</f>
        <v>128839469.86</v>
      </c>
      <c r="E42" s="12">
        <f>E43+E44+E45</f>
        <v>598089000</v>
      </c>
      <c r="F42" s="24">
        <f>F43+F44+F45</f>
        <v>146821052.33000001</v>
      </c>
      <c r="G42" s="19">
        <f t="shared" si="0"/>
        <v>-78359000</v>
      </c>
      <c r="H42" s="19">
        <f t="shared" si="1"/>
        <v>17981582.470000014</v>
      </c>
      <c r="I42" s="19">
        <f t="shared" si="2"/>
        <v>19.05</v>
      </c>
      <c r="J42" s="19">
        <f t="shared" si="3"/>
        <v>24.55</v>
      </c>
    </row>
    <row r="43" spans="1:13" ht="76.5" x14ac:dyDescent="0.25">
      <c r="A43" s="11" t="s">
        <v>62</v>
      </c>
      <c r="B43" s="11" t="s">
        <v>63</v>
      </c>
      <c r="C43" s="12">
        <v>271080000</v>
      </c>
      <c r="D43" s="12">
        <v>42156131.100000001</v>
      </c>
      <c r="E43" s="23">
        <v>244450000</v>
      </c>
      <c r="F43" s="24">
        <v>53766810.520000003</v>
      </c>
      <c r="G43" s="19">
        <f t="shared" si="0"/>
        <v>-26630000</v>
      </c>
      <c r="H43" s="19">
        <f t="shared" si="1"/>
        <v>11610679.420000002</v>
      </c>
      <c r="I43" s="19">
        <f t="shared" si="2"/>
        <v>15.55</v>
      </c>
      <c r="J43" s="19">
        <f t="shared" si="3"/>
        <v>22</v>
      </c>
    </row>
    <row r="44" spans="1:13" ht="76.5" x14ac:dyDescent="0.25">
      <c r="A44" s="11" t="s">
        <v>242</v>
      </c>
      <c r="B44" s="11" t="s">
        <v>216</v>
      </c>
      <c r="C44" s="12">
        <v>0</v>
      </c>
      <c r="D44" s="12">
        <v>-24169.63</v>
      </c>
      <c r="E44" s="23">
        <v>0</v>
      </c>
      <c r="F44" s="24">
        <v>0</v>
      </c>
      <c r="G44" s="19">
        <v>0</v>
      </c>
      <c r="H44" s="19">
        <f t="shared" si="1"/>
        <v>24169.63</v>
      </c>
      <c r="I44" s="19">
        <v>0</v>
      </c>
      <c r="J44" s="19">
        <v>0</v>
      </c>
    </row>
    <row r="45" spans="1:13" ht="69.75" customHeight="1" x14ac:dyDescent="0.25">
      <c r="A45" s="11" t="s">
        <v>64</v>
      </c>
      <c r="B45" s="11" t="s">
        <v>65</v>
      </c>
      <c r="C45" s="12">
        <v>405368000</v>
      </c>
      <c r="D45" s="12">
        <v>86707508.390000001</v>
      </c>
      <c r="E45" s="23">
        <v>353639000</v>
      </c>
      <c r="F45" s="24">
        <v>93054241.810000002</v>
      </c>
      <c r="G45" s="19">
        <f t="shared" si="0"/>
        <v>-51729000</v>
      </c>
      <c r="H45" s="19">
        <f t="shared" si="1"/>
        <v>6346733.4200000018</v>
      </c>
      <c r="I45" s="19">
        <f t="shared" si="2"/>
        <v>21.39</v>
      </c>
      <c r="J45" s="19">
        <f t="shared" si="3"/>
        <v>26.31</v>
      </c>
    </row>
    <row r="46" spans="1:13" ht="66" customHeight="1" x14ac:dyDescent="0.25">
      <c r="A46" s="11" t="s">
        <v>66</v>
      </c>
      <c r="B46" s="11" t="s">
        <v>67</v>
      </c>
      <c r="C46" s="12">
        <v>46670000</v>
      </c>
      <c r="D46" s="12">
        <v>21891704.23</v>
      </c>
      <c r="E46" s="23">
        <v>63642000</v>
      </c>
      <c r="F46" s="24">
        <v>24020274.449999999</v>
      </c>
      <c r="G46" s="19">
        <f t="shared" si="0"/>
        <v>16972000</v>
      </c>
      <c r="H46" s="19">
        <f t="shared" si="1"/>
        <v>2128570.2199999988</v>
      </c>
      <c r="I46" s="19">
        <f t="shared" si="2"/>
        <v>46.91</v>
      </c>
      <c r="J46" s="19">
        <f t="shared" si="3"/>
        <v>37.74</v>
      </c>
    </row>
    <row r="47" spans="1:13" ht="38.25" x14ac:dyDescent="0.25">
      <c r="A47" s="11" t="s">
        <v>68</v>
      </c>
      <c r="B47" s="11" t="s">
        <v>69</v>
      </c>
      <c r="C47" s="12">
        <v>143713000</v>
      </c>
      <c r="D47" s="12">
        <v>37515328.350000001</v>
      </c>
      <c r="E47" s="23">
        <v>70000000</v>
      </c>
      <c r="F47" s="24">
        <v>21810191.670000002</v>
      </c>
      <c r="G47" s="19">
        <f t="shared" si="0"/>
        <v>-73713000</v>
      </c>
      <c r="H47" s="19">
        <f t="shared" si="1"/>
        <v>-15705136.68</v>
      </c>
      <c r="I47" s="19">
        <f t="shared" si="2"/>
        <v>26.1</v>
      </c>
      <c r="J47" s="19">
        <f t="shared" si="3"/>
        <v>31.16</v>
      </c>
    </row>
    <row r="48" spans="1:13" ht="127.5" x14ac:dyDescent="0.25">
      <c r="A48" s="11" t="s">
        <v>70</v>
      </c>
      <c r="B48" s="11" t="s">
        <v>71</v>
      </c>
      <c r="C48" s="12">
        <v>0</v>
      </c>
      <c r="D48" s="12">
        <v>0</v>
      </c>
      <c r="E48" s="23">
        <v>0</v>
      </c>
      <c r="F48" s="24">
        <v>32822.25</v>
      </c>
      <c r="G48" s="19">
        <v>0</v>
      </c>
      <c r="H48" s="19">
        <f t="shared" si="1"/>
        <v>32822.25</v>
      </c>
      <c r="I48" s="19">
        <v>0</v>
      </c>
      <c r="J48" s="19">
        <v>0</v>
      </c>
    </row>
    <row r="49" spans="1:13" ht="102" x14ac:dyDescent="0.25">
      <c r="A49" s="11" t="s">
        <v>241</v>
      </c>
      <c r="B49" s="11" t="s">
        <v>217</v>
      </c>
      <c r="C49" s="12">
        <v>17000</v>
      </c>
      <c r="D49" s="12">
        <v>0</v>
      </c>
      <c r="E49" s="23">
        <v>0</v>
      </c>
      <c r="F49" s="24">
        <v>0</v>
      </c>
      <c r="G49" s="19">
        <f t="shared" si="0"/>
        <v>-17000</v>
      </c>
      <c r="H49" s="19">
        <v>0</v>
      </c>
      <c r="I49" s="19">
        <v>0</v>
      </c>
      <c r="J49" s="19">
        <v>0</v>
      </c>
    </row>
    <row r="50" spans="1:13" ht="89.25" x14ac:dyDescent="0.25">
      <c r="A50" s="11" t="s">
        <v>72</v>
      </c>
      <c r="B50" s="11" t="s">
        <v>249</v>
      </c>
      <c r="C50" s="12">
        <v>0</v>
      </c>
      <c r="D50" s="12">
        <v>0</v>
      </c>
      <c r="E50" s="23">
        <v>0</v>
      </c>
      <c r="F50" s="24">
        <v>350833.21</v>
      </c>
      <c r="G50" s="19">
        <v>0</v>
      </c>
      <c r="H50" s="19">
        <f t="shared" si="1"/>
        <v>350833.21</v>
      </c>
      <c r="I50" s="19">
        <v>0</v>
      </c>
      <c r="J50" s="19">
        <v>0</v>
      </c>
    </row>
    <row r="51" spans="1:13" ht="25.5" x14ac:dyDescent="0.25">
      <c r="A51" s="11" t="s">
        <v>73</v>
      </c>
      <c r="B51" s="11" t="s">
        <v>74</v>
      </c>
      <c r="C51" s="12">
        <f>C52</f>
        <v>1222000</v>
      </c>
      <c r="D51" s="12">
        <f>D52</f>
        <v>1052906.55</v>
      </c>
      <c r="E51" s="23">
        <v>1322000</v>
      </c>
      <c r="F51" s="24">
        <f>F52</f>
        <v>0</v>
      </c>
      <c r="G51" s="19">
        <f t="shared" si="0"/>
        <v>100000</v>
      </c>
      <c r="H51" s="19">
        <f t="shared" si="1"/>
        <v>-1052906.55</v>
      </c>
      <c r="I51" s="19">
        <f t="shared" si="2"/>
        <v>86.16</v>
      </c>
      <c r="J51" s="19">
        <v>0</v>
      </c>
    </row>
    <row r="52" spans="1:13" ht="51" x14ac:dyDescent="0.25">
      <c r="A52" s="11" t="s">
        <v>75</v>
      </c>
      <c r="B52" s="11" t="s">
        <v>250</v>
      </c>
      <c r="C52" s="12">
        <v>1222000</v>
      </c>
      <c r="D52" s="12">
        <v>1052906.55</v>
      </c>
      <c r="E52" s="23">
        <v>1322000</v>
      </c>
      <c r="F52" s="24">
        <v>0</v>
      </c>
      <c r="G52" s="19">
        <f t="shared" si="0"/>
        <v>100000</v>
      </c>
      <c r="H52" s="19">
        <f t="shared" si="1"/>
        <v>-1052906.55</v>
      </c>
      <c r="I52" s="19">
        <f t="shared" si="2"/>
        <v>86.16</v>
      </c>
      <c r="J52" s="19">
        <v>0</v>
      </c>
    </row>
    <row r="53" spans="1:13" ht="76.5" x14ac:dyDescent="0.25">
      <c r="A53" s="11" t="s">
        <v>76</v>
      </c>
      <c r="B53" s="11" t="s">
        <v>77</v>
      </c>
      <c r="C53" s="12">
        <f>C54</f>
        <v>180602000</v>
      </c>
      <c r="D53" s="12">
        <f>D54</f>
        <v>12765643.699999999</v>
      </c>
      <c r="E53" s="12">
        <f>E54</f>
        <v>131883000</v>
      </c>
      <c r="F53" s="24">
        <f>F54</f>
        <v>25453531.699999999</v>
      </c>
      <c r="G53" s="19">
        <f t="shared" si="0"/>
        <v>-48719000</v>
      </c>
      <c r="H53" s="19">
        <f t="shared" si="1"/>
        <v>12687888</v>
      </c>
      <c r="I53" s="19">
        <f t="shared" si="2"/>
        <v>7.07</v>
      </c>
      <c r="J53" s="19">
        <f t="shared" si="3"/>
        <v>19.3</v>
      </c>
    </row>
    <row r="54" spans="1:13" ht="67.5" customHeight="1" x14ac:dyDescent="0.25">
      <c r="A54" s="11" t="s">
        <v>78</v>
      </c>
      <c r="B54" s="11" t="s">
        <v>79</v>
      </c>
      <c r="C54" s="12">
        <v>180602000</v>
      </c>
      <c r="D54" s="12">
        <v>12765643.699999999</v>
      </c>
      <c r="E54" s="23">
        <v>131883000</v>
      </c>
      <c r="F54" s="24">
        <v>25453531.699999999</v>
      </c>
      <c r="G54" s="19">
        <f t="shared" si="0"/>
        <v>-48719000</v>
      </c>
      <c r="H54" s="19">
        <f t="shared" si="1"/>
        <v>12687888</v>
      </c>
      <c r="I54" s="19">
        <f t="shared" si="2"/>
        <v>7.07</v>
      </c>
      <c r="J54" s="19">
        <f t="shared" si="3"/>
        <v>19.3</v>
      </c>
    </row>
    <row r="55" spans="1:13" ht="25.5" x14ac:dyDescent="0.25">
      <c r="A55" s="11" t="s">
        <v>80</v>
      </c>
      <c r="B55" s="11" t="s">
        <v>81</v>
      </c>
      <c r="C55" s="12">
        <f>C56+C57+C58</f>
        <v>12484000</v>
      </c>
      <c r="D55" s="12">
        <f>D56+D57+D58+D59</f>
        <v>3371524.9299999997</v>
      </c>
      <c r="E55" s="23">
        <v>5217000</v>
      </c>
      <c r="F55" s="24">
        <f>F56+F57+F58+F59</f>
        <v>3529670.0999999996</v>
      </c>
      <c r="G55" s="19">
        <f t="shared" si="0"/>
        <v>-7267000</v>
      </c>
      <c r="H55" s="19">
        <f t="shared" si="1"/>
        <v>158145.16999999993</v>
      </c>
      <c r="I55" s="19">
        <f t="shared" si="2"/>
        <v>27.01</v>
      </c>
      <c r="J55" s="19">
        <f t="shared" si="3"/>
        <v>67.66</v>
      </c>
    </row>
    <row r="56" spans="1:13" ht="25.5" x14ac:dyDescent="0.25">
      <c r="A56" s="11" t="s">
        <v>218</v>
      </c>
      <c r="B56" s="11" t="s">
        <v>82</v>
      </c>
      <c r="C56" s="12">
        <v>1197000</v>
      </c>
      <c r="D56" s="12">
        <v>630043.34</v>
      </c>
      <c r="E56" s="23">
        <v>1151000</v>
      </c>
      <c r="F56" s="24">
        <v>377943.15</v>
      </c>
      <c r="G56" s="19">
        <f t="shared" si="0"/>
        <v>-46000</v>
      </c>
      <c r="H56" s="19">
        <f t="shared" si="1"/>
        <v>-252100.18999999994</v>
      </c>
      <c r="I56" s="19">
        <f t="shared" si="2"/>
        <v>52.64</v>
      </c>
      <c r="J56" s="19">
        <f t="shared" si="3"/>
        <v>32.840000000000003</v>
      </c>
    </row>
    <row r="57" spans="1:13" x14ac:dyDescent="0.25">
      <c r="A57" s="11" t="s">
        <v>83</v>
      </c>
      <c r="B57" s="11" t="s">
        <v>84</v>
      </c>
      <c r="C57" s="12">
        <v>1897000</v>
      </c>
      <c r="D57" s="12">
        <v>595214.9</v>
      </c>
      <c r="E57" s="23">
        <v>1728000</v>
      </c>
      <c r="F57" s="24">
        <v>1346598.75</v>
      </c>
      <c r="G57" s="19">
        <f t="shared" si="0"/>
        <v>-169000</v>
      </c>
      <c r="H57" s="19">
        <f t="shared" si="1"/>
        <v>751383.85</v>
      </c>
      <c r="I57" s="19">
        <f t="shared" si="2"/>
        <v>31.38</v>
      </c>
      <c r="J57" s="19">
        <f t="shared" si="3"/>
        <v>77.930000000000007</v>
      </c>
    </row>
    <row r="58" spans="1:13" x14ac:dyDescent="0.25">
      <c r="A58" s="11" t="s">
        <v>85</v>
      </c>
      <c r="B58" s="11" t="s">
        <v>86</v>
      </c>
      <c r="C58" s="12">
        <v>9390000</v>
      </c>
      <c r="D58" s="12">
        <v>2210169.2799999998</v>
      </c>
      <c r="E58" s="23">
        <v>2338000</v>
      </c>
      <c r="F58" s="24">
        <v>1805128.2</v>
      </c>
      <c r="G58" s="19">
        <f t="shared" si="0"/>
        <v>-7052000</v>
      </c>
      <c r="H58" s="19">
        <f t="shared" si="1"/>
        <v>-405041.07999999984</v>
      </c>
      <c r="I58" s="19">
        <f t="shared" si="2"/>
        <v>23.54</v>
      </c>
      <c r="J58" s="19">
        <f t="shared" si="3"/>
        <v>77.209999999999994</v>
      </c>
    </row>
    <row r="59" spans="1:13" s="6" customFormat="1" ht="29.25" customHeight="1" x14ac:dyDescent="0.25">
      <c r="A59" s="21" t="s">
        <v>260</v>
      </c>
      <c r="B59" s="21" t="s">
        <v>261</v>
      </c>
      <c r="C59" s="12">
        <v>0</v>
      </c>
      <c r="D59" s="12">
        <v>-63902.59</v>
      </c>
      <c r="E59" s="23">
        <v>0</v>
      </c>
      <c r="F59" s="24">
        <v>0</v>
      </c>
      <c r="G59" s="19">
        <v>0</v>
      </c>
      <c r="H59" s="19">
        <v>0</v>
      </c>
      <c r="I59" s="19">
        <v>0</v>
      </c>
      <c r="J59" s="19">
        <v>0</v>
      </c>
    </row>
    <row r="60" spans="1:13" ht="25.5" x14ac:dyDescent="0.25">
      <c r="A60" s="11" t="s">
        <v>87</v>
      </c>
      <c r="B60" s="11" t="s">
        <v>88</v>
      </c>
      <c r="C60" s="12">
        <f>C61+C62</f>
        <v>3136000</v>
      </c>
      <c r="D60" s="12">
        <f>D61+D62</f>
        <v>1657902.27</v>
      </c>
      <c r="E60" s="12">
        <f>E61+E62</f>
        <v>276491311</v>
      </c>
      <c r="F60" s="24">
        <f>F61+F62</f>
        <v>2995355.74</v>
      </c>
      <c r="G60" s="19">
        <f t="shared" si="0"/>
        <v>273355311</v>
      </c>
      <c r="H60" s="19">
        <f t="shared" si="1"/>
        <v>1337453.4700000002</v>
      </c>
      <c r="I60" s="19">
        <f t="shared" si="2"/>
        <v>52.87</v>
      </c>
      <c r="J60" s="19">
        <f t="shared" si="3"/>
        <v>1.08</v>
      </c>
    </row>
    <row r="61" spans="1:13" ht="36" customHeight="1" x14ac:dyDescent="0.25">
      <c r="A61" s="11" t="s">
        <v>89</v>
      </c>
      <c r="B61" s="11" t="s">
        <v>90</v>
      </c>
      <c r="C61" s="12">
        <v>2811000</v>
      </c>
      <c r="D61" s="12">
        <v>1250470.1299999999</v>
      </c>
      <c r="E61" s="23">
        <v>276037311</v>
      </c>
      <c r="F61" s="24">
        <v>696132.81</v>
      </c>
      <c r="G61" s="19">
        <f t="shared" si="0"/>
        <v>273226311</v>
      </c>
      <c r="H61" s="19">
        <f t="shared" si="1"/>
        <v>-554337.31999999983</v>
      </c>
      <c r="I61" s="19">
        <f t="shared" si="2"/>
        <v>44.48</v>
      </c>
      <c r="J61" s="19">
        <f t="shared" si="3"/>
        <v>0.25</v>
      </c>
    </row>
    <row r="62" spans="1:13" ht="25.5" x14ac:dyDescent="0.25">
      <c r="A62" s="11" t="s">
        <v>91</v>
      </c>
      <c r="B62" s="11" t="s">
        <v>92</v>
      </c>
      <c r="C62" s="12">
        <v>325000</v>
      </c>
      <c r="D62" s="12">
        <v>407432.14</v>
      </c>
      <c r="E62" s="23">
        <v>454000</v>
      </c>
      <c r="F62" s="24">
        <v>2299222.9300000002</v>
      </c>
      <c r="G62" s="19">
        <f t="shared" si="0"/>
        <v>129000</v>
      </c>
      <c r="H62" s="19">
        <f t="shared" si="1"/>
        <v>1891790.79</v>
      </c>
      <c r="I62" s="19">
        <f t="shared" si="2"/>
        <v>125.36</v>
      </c>
      <c r="J62" s="19">
        <f t="shared" si="3"/>
        <v>506.44</v>
      </c>
    </row>
    <row r="63" spans="1:13" ht="25.5" x14ac:dyDescent="0.25">
      <c r="A63" s="11" t="s">
        <v>93</v>
      </c>
      <c r="B63" s="11" t="s">
        <v>94</v>
      </c>
      <c r="C63" s="12">
        <f>C64+C65+C67+C70</f>
        <v>348368000</v>
      </c>
      <c r="D63" s="12">
        <f>D64+D65+D67+D70</f>
        <v>152006209.14000002</v>
      </c>
      <c r="E63" s="12">
        <f>E64+E65+E67+E70</f>
        <v>319688000</v>
      </c>
      <c r="F63" s="24">
        <f>F64+F65+F67+F70</f>
        <v>78220603.980000004</v>
      </c>
      <c r="G63" s="19">
        <f t="shared" si="0"/>
        <v>-28680000</v>
      </c>
      <c r="H63" s="19">
        <f t="shared" si="1"/>
        <v>-73785605.160000011</v>
      </c>
      <c r="I63" s="19">
        <f t="shared" si="2"/>
        <v>43.63</v>
      </c>
      <c r="J63" s="19">
        <f t="shared" si="3"/>
        <v>24.47</v>
      </c>
      <c r="L63" s="7"/>
      <c r="M63" s="7"/>
    </row>
    <row r="64" spans="1:13" ht="25.5" x14ac:dyDescent="0.25">
      <c r="A64" s="11" t="s">
        <v>243</v>
      </c>
      <c r="B64" s="11" t="s">
        <v>244</v>
      </c>
      <c r="C64" s="12">
        <v>0</v>
      </c>
      <c r="D64" s="12">
        <v>554864.39</v>
      </c>
      <c r="E64" s="23">
        <v>0</v>
      </c>
      <c r="F64" s="24">
        <v>0</v>
      </c>
      <c r="G64" s="19">
        <v>0</v>
      </c>
      <c r="H64" s="19">
        <f t="shared" si="1"/>
        <v>-554864.39</v>
      </c>
      <c r="I64" s="19">
        <v>0</v>
      </c>
      <c r="J64" s="19">
        <v>0</v>
      </c>
    </row>
    <row r="65" spans="1:13" ht="76.5" x14ac:dyDescent="0.25">
      <c r="A65" s="11" t="s">
        <v>95</v>
      </c>
      <c r="B65" s="11" t="s">
        <v>96</v>
      </c>
      <c r="C65" s="12">
        <f>C66</f>
        <v>239574000</v>
      </c>
      <c r="D65" s="12">
        <f>D66</f>
        <v>117398310.64</v>
      </c>
      <c r="E65" s="23">
        <v>206807000</v>
      </c>
      <c r="F65" s="24">
        <f>F66</f>
        <v>67873782.290000007</v>
      </c>
      <c r="G65" s="19">
        <f t="shared" si="0"/>
        <v>-32767000</v>
      </c>
      <c r="H65" s="19">
        <f t="shared" si="1"/>
        <v>-49524528.349999994</v>
      </c>
      <c r="I65" s="19">
        <f t="shared" si="2"/>
        <v>49</v>
      </c>
      <c r="J65" s="19">
        <f t="shared" si="3"/>
        <v>32.82</v>
      </c>
    </row>
    <row r="66" spans="1:13" ht="76.5" x14ac:dyDescent="0.25">
      <c r="A66" s="11" t="s">
        <v>97</v>
      </c>
      <c r="B66" s="11" t="s">
        <v>98</v>
      </c>
      <c r="C66" s="12">
        <v>239574000</v>
      </c>
      <c r="D66" s="12">
        <v>117398310.64</v>
      </c>
      <c r="E66" s="23">
        <v>206807000</v>
      </c>
      <c r="F66" s="24">
        <v>67873782.290000007</v>
      </c>
      <c r="G66" s="19">
        <f t="shared" si="0"/>
        <v>-32767000</v>
      </c>
      <c r="H66" s="19">
        <f t="shared" si="1"/>
        <v>-49524528.349999994</v>
      </c>
      <c r="I66" s="19">
        <f t="shared" si="2"/>
        <v>49</v>
      </c>
      <c r="J66" s="19">
        <f t="shared" si="3"/>
        <v>32.82</v>
      </c>
    </row>
    <row r="67" spans="1:13" ht="25.5" x14ac:dyDescent="0.25">
      <c r="A67" s="11" t="s">
        <v>99</v>
      </c>
      <c r="B67" s="11" t="s">
        <v>100</v>
      </c>
      <c r="C67" s="12">
        <f>C68+C69</f>
        <v>46951000</v>
      </c>
      <c r="D67" s="12">
        <f>D68+D69</f>
        <v>11752911.17</v>
      </c>
      <c r="E67" s="12">
        <f>E68+E69</f>
        <v>52542000</v>
      </c>
      <c r="F67" s="24">
        <f>F68+F69</f>
        <v>2403199.9900000002</v>
      </c>
      <c r="G67" s="19">
        <f t="shared" si="0"/>
        <v>5591000</v>
      </c>
      <c r="H67" s="19">
        <f t="shared" si="1"/>
        <v>-9349711.1799999997</v>
      </c>
      <c r="I67" s="19">
        <f t="shared" si="2"/>
        <v>25.03</v>
      </c>
      <c r="J67" s="19">
        <f t="shared" si="3"/>
        <v>4.57</v>
      </c>
    </row>
    <row r="68" spans="1:13" ht="51" x14ac:dyDescent="0.25">
      <c r="A68" s="11" t="s">
        <v>101</v>
      </c>
      <c r="B68" s="11" t="s">
        <v>102</v>
      </c>
      <c r="C68" s="12">
        <v>33537000</v>
      </c>
      <c r="D68" s="12">
        <v>5799295.5800000001</v>
      </c>
      <c r="E68" s="23">
        <v>28280000</v>
      </c>
      <c r="F68" s="24">
        <v>1487257.76</v>
      </c>
      <c r="G68" s="19">
        <f t="shared" si="0"/>
        <v>-5257000</v>
      </c>
      <c r="H68" s="19">
        <f t="shared" si="1"/>
        <v>-4312037.82</v>
      </c>
      <c r="I68" s="19">
        <f t="shared" si="2"/>
        <v>17.29</v>
      </c>
      <c r="J68" s="19">
        <f t="shared" si="3"/>
        <v>5.26</v>
      </c>
    </row>
    <row r="69" spans="1:13" ht="38.25" x14ac:dyDescent="0.25">
      <c r="A69" s="11" t="s">
        <v>103</v>
      </c>
      <c r="B69" s="11" t="s">
        <v>104</v>
      </c>
      <c r="C69" s="12">
        <v>13414000</v>
      </c>
      <c r="D69" s="12">
        <v>5953615.5899999999</v>
      </c>
      <c r="E69" s="23">
        <v>24262000</v>
      </c>
      <c r="F69" s="24">
        <v>915942.23</v>
      </c>
      <c r="G69" s="19">
        <f t="shared" si="0"/>
        <v>10848000</v>
      </c>
      <c r="H69" s="19">
        <f t="shared" si="1"/>
        <v>-5037673.3599999994</v>
      </c>
      <c r="I69" s="19">
        <f t="shared" si="2"/>
        <v>44.38</v>
      </c>
      <c r="J69" s="19">
        <f t="shared" si="3"/>
        <v>3.78</v>
      </c>
    </row>
    <row r="70" spans="1:13" ht="63.75" x14ac:dyDescent="0.25">
      <c r="A70" s="11" t="s">
        <v>105</v>
      </c>
      <c r="B70" s="11" t="s">
        <v>106</v>
      </c>
      <c r="C70" s="12">
        <f>C71+C72</f>
        <v>61843000</v>
      </c>
      <c r="D70" s="12">
        <f>D71+D72</f>
        <v>22300122.940000001</v>
      </c>
      <c r="E70" s="12">
        <f>E71+E72</f>
        <v>60339000</v>
      </c>
      <c r="F70" s="24">
        <f>F71+F72</f>
        <v>7943621.6999999993</v>
      </c>
      <c r="G70" s="19">
        <f t="shared" si="0"/>
        <v>-1504000</v>
      </c>
      <c r="H70" s="19">
        <f t="shared" si="1"/>
        <v>-14356501.240000002</v>
      </c>
      <c r="I70" s="19">
        <f t="shared" si="2"/>
        <v>36.06</v>
      </c>
      <c r="J70" s="19">
        <f t="shared" si="3"/>
        <v>13.16</v>
      </c>
    </row>
    <row r="71" spans="1:13" ht="89.25" x14ac:dyDescent="0.25">
      <c r="A71" s="11" t="s">
        <v>107</v>
      </c>
      <c r="B71" s="11" t="s">
        <v>108</v>
      </c>
      <c r="C71" s="12">
        <v>55145000</v>
      </c>
      <c r="D71" s="12">
        <v>19923835.98</v>
      </c>
      <c r="E71" s="23">
        <v>51327000</v>
      </c>
      <c r="F71" s="24">
        <v>6160147.9699999997</v>
      </c>
      <c r="G71" s="19">
        <f t="shared" ref="G71:G126" si="4">E71-C71</f>
        <v>-3818000</v>
      </c>
      <c r="H71" s="19">
        <f t="shared" ref="H71:H126" si="5">F71-D71</f>
        <v>-13763688.010000002</v>
      </c>
      <c r="I71" s="19">
        <f t="shared" ref="I71:I131" si="6">ROUND(D71/C71*100,2)</f>
        <v>36.130000000000003</v>
      </c>
      <c r="J71" s="19">
        <f t="shared" ref="J71:J131" si="7">ROUND(F71/E71*100,2)</f>
        <v>12</v>
      </c>
    </row>
    <row r="72" spans="1:13" ht="76.5" x14ac:dyDescent="0.25">
      <c r="A72" s="11" t="s">
        <v>109</v>
      </c>
      <c r="B72" s="11" t="s">
        <v>110</v>
      </c>
      <c r="C72" s="12">
        <v>6698000</v>
      </c>
      <c r="D72" s="12">
        <v>2376286.96</v>
      </c>
      <c r="E72" s="23">
        <v>9012000</v>
      </c>
      <c r="F72" s="24">
        <v>1783473.73</v>
      </c>
      <c r="G72" s="19">
        <f t="shared" si="4"/>
        <v>2314000</v>
      </c>
      <c r="H72" s="19">
        <f t="shared" si="5"/>
        <v>-592813.23</v>
      </c>
      <c r="I72" s="19">
        <f t="shared" si="6"/>
        <v>35.479999999999997</v>
      </c>
      <c r="J72" s="19">
        <f t="shared" si="7"/>
        <v>19.79</v>
      </c>
    </row>
    <row r="73" spans="1:13" x14ac:dyDescent="0.25">
      <c r="A73" s="11" t="s">
        <v>111</v>
      </c>
      <c r="B73" s="11" t="s">
        <v>112</v>
      </c>
      <c r="C73" s="12">
        <f>C74+C77+C78+C79+C81+C90+C97+C98</f>
        <v>35178000</v>
      </c>
      <c r="D73" s="12">
        <f>D74+D77+D78+D79+D81+D90+D92+D94+D96+D97+D98</f>
        <v>13746828.109999999</v>
      </c>
      <c r="E73" s="23">
        <v>23245000</v>
      </c>
      <c r="F73" s="24">
        <f>F74+F77+F78+F79+F81+F90+F92+F94+F96+F97+F98</f>
        <v>12879077</v>
      </c>
      <c r="G73" s="19">
        <f t="shared" si="4"/>
        <v>-11933000</v>
      </c>
      <c r="H73" s="19">
        <f t="shared" si="5"/>
        <v>-867751.1099999994</v>
      </c>
      <c r="I73" s="19">
        <f t="shared" si="6"/>
        <v>39.08</v>
      </c>
      <c r="J73" s="19">
        <f t="shared" si="7"/>
        <v>55.41</v>
      </c>
      <c r="L73" s="7"/>
      <c r="M73" s="7"/>
    </row>
    <row r="74" spans="1:13" ht="25.5" x14ac:dyDescent="0.25">
      <c r="A74" s="11" t="s">
        <v>113</v>
      </c>
      <c r="B74" s="11" t="s">
        <v>114</v>
      </c>
      <c r="C74" s="12">
        <f>C75+C76</f>
        <v>7346000</v>
      </c>
      <c r="D74" s="12">
        <f>D75+D76</f>
        <v>5855515.3300000001</v>
      </c>
      <c r="E74" s="23">
        <v>5759000</v>
      </c>
      <c r="F74" s="24">
        <f>F75+F76</f>
        <v>596905.80000000005</v>
      </c>
      <c r="G74" s="19">
        <f t="shared" si="4"/>
        <v>-1587000</v>
      </c>
      <c r="H74" s="19">
        <f t="shared" si="5"/>
        <v>-5258609.53</v>
      </c>
      <c r="I74" s="19">
        <f t="shared" si="6"/>
        <v>79.709999999999994</v>
      </c>
      <c r="J74" s="19">
        <f t="shared" si="7"/>
        <v>10.36</v>
      </c>
    </row>
    <row r="75" spans="1:13" ht="63.75" x14ac:dyDescent="0.25">
      <c r="A75" s="11" t="s">
        <v>115</v>
      </c>
      <c r="B75" s="11" t="s">
        <v>116</v>
      </c>
      <c r="C75" s="12">
        <v>7346000</v>
      </c>
      <c r="D75" s="12">
        <v>5849929.8200000003</v>
      </c>
      <c r="E75" s="23">
        <v>5759000</v>
      </c>
      <c r="F75" s="24">
        <v>551239.39</v>
      </c>
      <c r="G75" s="19">
        <f t="shared" si="4"/>
        <v>-1587000</v>
      </c>
      <c r="H75" s="19">
        <f t="shared" si="5"/>
        <v>-5298690.4300000006</v>
      </c>
      <c r="I75" s="19">
        <f t="shared" si="6"/>
        <v>79.63</v>
      </c>
      <c r="J75" s="19">
        <f t="shared" si="7"/>
        <v>9.57</v>
      </c>
    </row>
    <row r="76" spans="1:13" ht="51" x14ac:dyDescent="0.25">
      <c r="A76" s="11" t="s">
        <v>117</v>
      </c>
      <c r="B76" s="11" t="s">
        <v>118</v>
      </c>
      <c r="C76" s="12">
        <v>0</v>
      </c>
      <c r="D76" s="12">
        <v>5585.51</v>
      </c>
      <c r="E76" s="23">
        <v>0</v>
      </c>
      <c r="F76" s="24">
        <v>45666.41</v>
      </c>
      <c r="G76" s="19">
        <v>0</v>
      </c>
      <c r="H76" s="19">
        <f t="shared" si="5"/>
        <v>40080.9</v>
      </c>
      <c r="I76" s="19">
        <v>0</v>
      </c>
      <c r="J76" s="19">
        <v>0</v>
      </c>
    </row>
    <row r="77" spans="1:13" ht="51" x14ac:dyDescent="0.25">
      <c r="A77" s="11" t="s">
        <v>119</v>
      </c>
      <c r="B77" s="11" t="s">
        <v>120</v>
      </c>
      <c r="C77" s="12">
        <v>0</v>
      </c>
      <c r="D77" s="12">
        <v>15000</v>
      </c>
      <c r="E77" s="23">
        <v>1067000</v>
      </c>
      <c r="F77" s="24">
        <v>59000</v>
      </c>
      <c r="G77" s="19">
        <f t="shared" si="4"/>
        <v>1067000</v>
      </c>
      <c r="H77" s="19">
        <f t="shared" si="5"/>
        <v>44000</v>
      </c>
      <c r="I77" s="19">
        <v>0</v>
      </c>
      <c r="J77" s="19">
        <f t="shared" si="7"/>
        <v>5.53</v>
      </c>
    </row>
    <row r="78" spans="1:13" ht="51" x14ac:dyDescent="0.25">
      <c r="A78" s="11" t="s">
        <v>121</v>
      </c>
      <c r="B78" s="11" t="s">
        <v>122</v>
      </c>
      <c r="C78" s="12">
        <v>1994000</v>
      </c>
      <c r="D78" s="12">
        <v>1148000</v>
      </c>
      <c r="E78" s="23">
        <v>2128000</v>
      </c>
      <c r="F78" s="24">
        <v>1330921.54</v>
      </c>
      <c r="G78" s="19">
        <f t="shared" si="4"/>
        <v>134000</v>
      </c>
      <c r="H78" s="19">
        <f t="shared" si="5"/>
        <v>182921.54000000004</v>
      </c>
      <c r="I78" s="19">
        <f t="shared" si="6"/>
        <v>57.57</v>
      </c>
      <c r="J78" s="19">
        <f t="shared" si="7"/>
        <v>62.54</v>
      </c>
    </row>
    <row r="79" spans="1:13" ht="25.5" x14ac:dyDescent="0.25">
      <c r="A79" s="11" t="s">
        <v>123</v>
      </c>
      <c r="B79" s="11" t="s">
        <v>124</v>
      </c>
      <c r="C79" s="12">
        <f>C80</f>
        <v>90000</v>
      </c>
      <c r="D79" s="12">
        <f>D80</f>
        <v>0</v>
      </c>
      <c r="E79" s="23">
        <v>113000</v>
      </c>
      <c r="F79" s="24">
        <f>F80</f>
        <v>0</v>
      </c>
      <c r="G79" s="19">
        <f t="shared" si="4"/>
        <v>23000</v>
      </c>
      <c r="H79" s="19">
        <v>0</v>
      </c>
      <c r="I79" s="19">
        <v>0</v>
      </c>
      <c r="J79" s="19">
        <v>0</v>
      </c>
    </row>
    <row r="80" spans="1:13" ht="30.75" customHeight="1" x14ac:dyDescent="0.25">
      <c r="A80" s="11" t="s">
        <v>125</v>
      </c>
      <c r="B80" s="11" t="s">
        <v>126</v>
      </c>
      <c r="C80" s="12">
        <v>90000</v>
      </c>
      <c r="D80" s="12">
        <v>0</v>
      </c>
      <c r="E80" s="23">
        <v>113000</v>
      </c>
      <c r="F80" s="24">
        <v>0</v>
      </c>
      <c r="G80" s="19">
        <f t="shared" si="4"/>
        <v>23000</v>
      </c>
      <c r="H80" s="19">
        <v>0</v>
      </c>
      <c r="I80" s="19">
        <v>0</v>
      </c>
      <c r="J80" s="19">
        <v>0</v>
      </c>
    </row>
    <row r="81" spans="1:10" ht="63.75" x14ac:dyDescent="0.25">
      <c r="A81" s="11" t="s">
        <v>127</v>
      </c>
      <c r="B81" s="11" t="s">
        <v>128</v>
      </c>
      <c r="C81" s="12">
        <f>C89</f>
        <v>10244000</v>
      </c>
      <c r="D81" s="12">
        <f>D89+D82+D83</f>
        <v>2466575.3199999998</v>
      </c>
      <c r="E81" s="23">
        <v>7445000</v>
      </c>
      <c r="F81" s="24">
        <f>F89+F82+F83</f>
        <v>2191000</v>
      </c>
      <c r="G81" s="19">
        <f t="shared" si="4"/>
        <v>-2799000</v>
      </c>
      <c r="H81" s="19">
        <f t="shared" si="5"/>
        <v>-275575.31999999983</v>
      </c>
      <c r="I81" s="19">
        <f t="shared" si="6"/>
        <v>24.08</v>
      </c>
      <c r="J81" s="19">
        <f t="shared" si="7"/>
        <v>29.43</v>
      </c>
    </row>
    <row r="82" spans="1:10" s="5" customFormat="1" ht="63.75" x14ac:dyDescent="0.25">
      <c r="A82" s="11" t="s">
        <v>247</v>
      </c>
      <c r="B82" s="11" t="s">
        <v>248</v>
      </c>
      <c r="C82" s="12">
        <v>0</v>
      </c>
      <c r="D82" s="12">
        <v>470822.84</v>
      </c>
      <c r="E82" s="23">
        <v>0</v>
      </c>
      <c r="F82" s="24">
        <v>0</v>
      </c>
      <c r="G82" s="19">
        <f t="shared" si="4"/>
        <v>0</v>
      </c>
      <c r="H82" s="19">
        <f t="shared" si="5"/>
        <v>-470822.84</v>
      </c>
      <c r="I82" s="19">
        <v>0</v>
      </c>
      <c r="J82" s="19">
        <v>0</v>
      </c>
    </row>
    <row r="83" spans="1:10" ht="107.25" customHeight="1" x14ac:dyDescent="0.25">
      <c r="A83" s="11" t="s">
        <v>129</v>
      </c>
      <c r="B83" s="11" t="s">
        <v>130</v>
      </c>
      <c r="C83" s="12">
        <v>0</v>
      </c>
      <c r="D83" s="12">
        <f>D84+D85+D86+D88+D87</f>
        <v>363052.48</v>
      </c>
      <c r="E83" s="23">
        <v>1401000</v>
      </c>
      <c r="F83" s="24">
        <f>F84+F85+F86+F88+F87</f>
        <v>459000</v>
      </c>
      <c r="G83" s="19">
        <f t="shared" si="4"/>
        <v>1401000</v>
      </c>
      <c r="H83" s="19">
        <f t="shared" si="5"/>
        <v>95947.520000000019</v>
      </c>
      <c r="I83" s="19">
        <v>0</v>
      </c>
      <c r="J83" s="19">
        <f t="shared" si="7"/>
        <v>32.76</v>
      </c>
    </row>
    <row r="84" spans="1:10" ht="35.25" customHeight="1" x14ac:dyDescent="0.25">
      <c r="A84" s="11" t="s">
        <v>131</v>
      </c>
      <c r="B84" s="11" t="s">
        <v>132</v>
      </c>
      <c r="C84" s="12">
        <v>0</v>
      </c>
      <c r="D84" s="12">
        <v>4500</v>
      </c>
      <c r="E84" s="23">
        <v>0</v>
      </c>
      <c r="F84" s="24">
        <v>20000</v>
      </c>
      <c r="G84" s="19">
        <f t="shared" si="4"/>
        <v>0</v>
      </c>
      <c r="H84" s="19">
        <f t="shared" si="5"/>
        <v>15500</v>
      </c>
      <c r="I84" s="19">
        <v>0</v>
      </c>
      <c r="J84" s="19">
        <v>0</v>
      </c>
    </row>
    <row r="85" spans="1:10" ht="38.25" x14ac:dyDescent="0.25">
      <c r="A85" s="11" t="s">
        <v>133</v>
      </c>
      <c r="B85" s="11" t="s">
        <v>134</v>
      </c>
      <c r="C85" s="12">
        <v>0</v>
      </c>
      <c r="D85" s="12">
        <v>0</v>
      </c>
      <c r="E85" s="23">
        <v>0</v>
      </c>
      <c r="F85" s="24">
        <v>0</v>
      </c>
      <c r="G85" s="19">
        <f t="shared" si="4"/>
        <v>0</v>
      </c>
      <c r="H85" s="19">
        <f t="shared" si="5"/>
        <v>0</v>
      </c>
      <c r="I85" s="19">
        <v>0</v>
      </c>
      <c r="J85" s="19">
        <v>0</v>
      </c>
    </row>
    <row r="86" spans="1:10" ht="25.5" x14ac:dyDescent="0.25">
      <c r="A86" s="11" t="s">
        <v>135</v>
      </c>
      <c r="B86" s="11" t="s">
        <v>136</v>
      </c>
      <c r="C86" s="12">
        <v>0</v>
      </c>
      <c r="D86" s="12">
        <v>67772.479999999996</v>
      </c>
      <c r="E86" s="23">
        <v>1401000</v>
      </c>
      <c r="F86" s="24">
        <v>439000</v>
      </c>
      <c r="G86" s="19">
        <f t="shared" si="4"/>
        <v>1401000</v>
      </c>
      <c r="H86" s="19">
        <f t="shared" si="5"/>
        <v>371227.52</v>
      </c>
      <c r="I86" s="19">
        <v>0</v>
      </c>
      <c r="J86" s="19">
        <f t="shared" si="7"/>
        <v>31.33</v>
      </c>
    </row>
    <row r="87" spans="1:10" s="5" customFormat="1" ht="38.25" x14ac:dyDescent="0.25">
      <c r="A87" s="11" t="s">
        <v>245</v>
      </c>
      <c r="B87" s="11" t="s">
        <v>246</v>
      </c>
      <c r="C87" s="12">
        <v>0</v>
      </c>
      <c r="D87" s="12">
        <v>290780</v>
      </c>
      <c r="E87" s="23">
        <v>0</v>
      </c>
      <c r="F87" s="24">
        <v>0</v>
      </c>
      <c r="G87" s="19">
        <v>0</v>
      </c>
      <c r="H87" s="19">
        <f t="shared" si="5"/>
        <v>-290780</v>
      </c>
      <c r="I87" s="19">
        <v>0</v>
      </c>
      <c r="J87" s="19">
        <v>0</v>
      </c>
    </row>
    <row r="88" spans="1:10" ht="38.25" x14ac:dyDescent="0.25">
      <c r="A88" s="11" t="s">
        <v>137</v>
      </c>
      <c r="B88" s="11" t="s">
        <v>138</v>
      </c>
      <c r="C88" s="12">
        <v>0</v>
      </c>
      <c r="D88" s="12">
        <v>0</v>
      </c>
      <c r="E88" s="23">
        <v>0</v>
      </c>
      <c r="F88" s="24">
        <v>0</v>
      </c>
      <c r="G88" s="19">
        <v>0</v>
      </c>
      <c r="H88" s="19">
        <v>0</v>
      </c>
      <c r="I88" s="19">
        <v>0</v>
      </c>
      <c r="J88" s="19">
        <v>0</v>
      </c>
    </row>
    <row r="89" spans="1:10" ht="51" x14ac:dyDescent="0.25">
      <c r="A89" s="11" t="s">
        <v>139</v>
      </c>
      <c r="B89" s="11" t="s">
        <v>140</v>
      </c>
      <c r="C89" s="12">
        <v>10244000</v>
      </c>
      <c r="D89" s="12">
        <v>1632700</v>
      </c>
      <c r="E89" s="23">
        <v>6044000</v>
      </c>
      <c r="F89" s="24">
        <v>1732000</v>
      </c>
      <c r="G89" s="19">
        <f t="shared" si="4"/>
        <v>-4200000</v>
      </c>
      <c r="H89" s="19">
        <f t="shared" si="5"/>
        <v>99300</v>
      </c>
      <c r="I89" s="19">
        <f t="shared" si="6"/>
        <v>15.94</v>
      </c>
      <c r="J89" s="19">
        <f t="shared" si="7"/>
        <v>28.66</v>
      </c>
    </row>
    <row r="90" spans="1:10" ht="25.5" x14ac:dyDescent="0.25">
      <c r="A90" s="11" t="s">
        <v>141</v>
      </c>
      <c r="B90" s="11" t="s">
        <v>142</v>
      </c>
      <c r="C90" s="12">
        <v>0</v>
      </c>
      <c r="D90" s="12">
        <f>D91</f>
        <v>80022.11</v>
      </c>
      <c r="E90" s="23">
        <v>522000</v>
      </c>
      <c r="F90" s="24">
        <f>F91</f>
        <v>1047123.82</v>
      </c>
      <c r="G90" s="19">
        <f t="shared" si="4"/>
        <v>522000</v>
      </c>
      <c r="H90" s="19">
        <f t="shared" si="5"/>
        <v>967101.71</v>
      </c>
      <c r="I90" s="19">
        <v>0</v>
      </c>
      <c r="J90" s="19">
        <f t="shared" si="7"/>
        <v>200.6</v>
      </c>
    </row>
    <row r="91" spans="1:10" ht="25.5" x14ac:dyDescent="0.25">
      <c r="A91" s="11" t="s">
        <v>143</v>
      </c>
      <c r="B91" s="11" t="s">
        <v>144</v>
      </c>
      <c r="C91" s="12">
        <v>0</v>
      </c>
      <c r="D91" s="12">
        <v>80022.11</v>
      </c>
      <c r="E91" s="23">
        <v>522000</v>
      </c>
      <c r="F91" s="24">
        <v>1047123.82</v>
      </c>
      <c r="G91" s="19">
        <f t="shared" si="4"/>
        <v>522000</v>
      </c>
      <c r="H91" s="19">
        <f t="shared" si="5"/>
        <v>967101.71</v>
      </c>
      <c r="I91" s="19">
        <v>0</v>
      </c>
      <c r="J91" s="19">
        <f t="shared" si="7"/>
        <v>200.6</v>
      </c>
    </row>
    <row r="92" spans="1:10" ht="51" x14ac:dyDescent="0.25">
      <c r="A92" s="11" t="s">
        <v>145</v>
      </c>
      <c r="B92" s="11" t="s">
        <v>146</v>
      </c>
      <c r="C92" s="12">
        <v>0</v>
      </c>
      <c r="D92" s="12">
        <f>D93</f>
        <v>2160901.6</v>
      </c>
      <c r="E92" s="23">
        <v>0</v>
      </c>
      <c r="F92" s="24">
        <f>F93</f>
        <v>64000</v>
      </c>
      <c r="G92" s="19">
        <v>0</v>
      </c>
      <c r="H92" s="19">
        <f t="shared" si="5"/>
        <v>-2096901.6</v>
      </c>
      <c r="I92" s="19">
        <v>0</v>
      </c>
      <c r="J92" s="19">
        <v>0</v>
      </c>
    </row>
    <row r="93" spans="1:10" ht="63.75" x14ac:dyDescent="0.25">
      <c r="A93" s="11" t="s">
        <v>147</v>
      </c>
      <c r="B93" s="11" t="s">
        <v>148</v>
      </c>
      <c r="C93" s="12">
        <v>0</v>
      </c>
      <c r="D93" s="12">
        <v>2160901.6</v>
      </c>
      <c r="E93" s="23">
        <v>0</v>
      </c>
      <c r="F93" s="24">
        <v>64000</v>
      </c>
      <c r="G93" s="19">
        <v>0</v>
      </c>
      <c r="H93" s="19">
        <f t="shared" si="5"/>
        <v>-2096901.6</v>
      </c>
      <c r="I93" s="19">
        <v>0</v>
      </c>
      <c r="J93" s="19">
        <v>0</v>
      </c>
    </row>
    <row r="94" spans="1:10" ht="25.5" x14ac:dyDescent="0.25">
      <c r="A94" s="11" t="s">
        <v>149</v>
      </c>
      <c r="B94" s="11" t="s">
        <v>150</v>
      </c>
      <c r="C94" s="12">
        <v>0</v>
      </c>
      <c r="D94" s="12">
        <f>D95</f>
        <v>0</v>
      </c>
      <c r="E94" s="23">
        <v>0</v>
      </c>
      <c r="F94" s="24">
        <f>F95</f>
        <v>4348340</v>
      </c>
      <c r="G94" s="19">
        <v>0</v>
      </c>
      <c r="H94" s="19">
        <f t="shared" si="5"/>
        <v>4348340</v>
      </c>
      <c r="I94" s="19">
        <v>0</v>
      </c>
      <c r="J94" s="19">
        <v>0</v>
      </c>
    </row>
    <row r="95" spans="1:10" ht="38.25" x14ac:dyDescent="0.25">
      <c r="A95" s="11" t="s">
        <v>151</v>
      </c>
      <c r="B95" s="11" t="s">
        <v>152</v>
      </c>
      <c r="C95" s="12">
        <v>0</v>
      </c>
      <c r="D95" s="12">
        <v>0</v>
      </c>
      <c r="E95" s="23">
        <v>0</v>
      </c>
      <c r="F95" s="24">
        <v>4348340</v>
      </c>
      <c r="G95" s="19">
        <v>0</v>
      </c>
      <c r="H95" s="19">
        <f t="shared" si="5"/>
        <v>4348340</v>
      </c>
      <c r="I95" s="19">
        <v>0</v>
      </c>
      <c r="J95" s="19">
        <v>0</v>
      </c>
    </row>
    <row r="96" spans="1:10" ht="38.25" x14ac:dyDescent="0.25">
      <c r="A96" s="11" t="s">
        <v>153</v>
      </c>
      <c r="B96" s="11" t="s">
        <v>154</v>
      </c>
      <c r="C96" s="12">
        <v>0</v>
      </c>
      <c r="D96" s="12">
        <v>100000</v>
      </c>
      <c r="E96" s="23">
        <v>0</v>
      </c>
      <c r="F96" s="24">
        <v>0</v>
      </c>
      <c r="G96" s="19">
        <v>0</v>
      </c>
      <c r="H96" s="19">
        <f t="shared" si="5"/>
        <v>-100000</v>
      </c>
      <c r="I96" s="19">
        <v>0</v>
      </c>
      <c r="J96" s="19">
        <v>0</v>
      </c>
    </row>
    <row r="97" spans="1:10" ht="63.75" x14ac:dyDescent="0.25">
      <c r="A97" s="11" t="s">
        <v>155</v>
      </c>
      <c r="B97" s="11" t="s">
        <v>156</v>
      </c>
      <c r="C97" s="12">
        <v>0</v>
      </c>
      <c r="D97" s="12">
        <v>520670.43</v>
      </c>
      <c r="E97" s="23">
        <v>2219000</v>
      </c>
      <c r="F97" s="24">
        <v>481406.49</v>
      </c>
      <c r="G97" s="19">
        <f t="shared" si="4"/>
        <v>2219000</v>
      </c>
      <c r="H97" s="19">
        <f t="shared" si="5"/>
        <v>-39263.94</v>
      </c>
      <c r="I97" s="19">
        <v>0</v>
      </c>
      <c r="J97" s="19">
        <f t="shared" si="7"/>
        <v>21.69</v>
      </c>
    </row>
    <row r="98" spans="1:10" ht="25.5" x14ac:dyDescent="0.25">
      <c r="A98" s="11" t="s">
        <v>157</v>
      </c>
      <c r="B98" s="11" t="s">
        <v>158</v>
      </c>
      <c r="C98" s="12">
        <f>C99</f>
        <v>15504000</v>
      </c>
      <c r="D98" s="12">
        <f>D99</f>
        <v>1400143.32</v>
      </c>
      <c r="E98" s="23">
        <v>3992000</v>
      </c>
      <c r="F98" s="24">
        <f>F99</f>
        <v>2760379.35</v>
      </c>
      <c r="G98" s="19">
        <f t="shared" si="4"/>
        <v>-11512000</v>
      </c>
      <c r="H98" s="19">
        <f t="shared" si="5"/>
        <v>1360236.03</v>
      </c>
      <c r="I98" s="19">
        <f t="shared" si="6"/>
        <v>9.0299999999999994</v>
      </c>
      <c r="J98" s="19">
        <f t="shared" si="7"/>
        <v>69.150000000000006</v>
      </c>
    </row>
    <row r="99" spans="1:10" ht="38.25" x14ac:dyDescent="0.25">
      <c r="A99" s="11" t="s">
        <v>159</v>
      </c>
      <c r="B99" s="11" t="s">
        <v>160</v>
      </c>
      <c r="C99" s="12">
        <v>15504000</v>
      </c>
      <c r="D99" s="12">
        <v>1400143.32</v>
      </c>
      <c r="E99" s="23">
        <v>3992000</v>
      </c>
      <c r="F99" s="24">
        <v>2760379.35</v>
      </c>
      <c r="G99" s="19">
        <f t="shared" si="4"/>
        <v>-11512000</v>
      </c>
      <c r="H99" s="19">
        <f t="shared" si="5"/>
        <v>1360236.03</v>
      </c>
      <c r="I99" s="19">
        <f t="shared" si="6"/>
        <v>9.0299999999999994</v>
      </c>
      <c r="J99" s="19">
        <f t="shared" si="7"/>
        <v>69.150000000000006</v>
      </c>
    </row>
    <row r="100" spans="1:10" x14ac:dyDescent="0.25">
      <c r="A100" s="11" t="s">
        <v>161</v>
      </c>
      <c r="B100" s="11" t="s">
        <v>162</v>
      </c>
      <c r="C100" s="12">
        <f>C101+C102</f>
        <v>64816000</v>
      </c>
      <c r="D100" s="12">
        <f>D101+D102</f>
        <v>16750188.019999998</v>
      </c>
      <c r="E100" s="12">
        <f>E101+E102</f>
        <v>69308000</v>
      </c>
      <c r="F100" s="24">
        <f>F101+F102</f>
        <v>20186309.970000003</v>
      </c>
      <c r="G100" s="19">
        <f t="shared" si="4"/>
        <v>4492000</v>
      </c>
      <c r="H100" s="19">
        <f t="shared" si="5"/>
        <v>3436121.9500000048</v>
      </c>
      <c r="I100" s="19">
        <f t="shared" si="6"/>
        <v>25.84</v>
      </c>
      <c r="J100" s="19">
        <f t="shared" si="7"/>
        <v>29.13</v>
      </c>
    </row>
    <row r="101" spans="1:10" x14ac:dyDescent="0.25">
      <c r="A101" s="11" t="s">
        <v>163</v>
      </c>
      <c r="B101" s="11" t="s">
        <v>164</v>
      </c>
      <c r="C101" s="12">
        <v>0</v>
      </c>
      <c r="D101" s="12">
        <v>-146199.56</v>
      </c>
      <c r="E101" s="23">
        <v>0</v>
      </c>
      <c r="F101" s="24">
        <v>-52507.47</v>
      </c>
      <c r="G101" s="19">
        <f t="shared" si="4"/>
        <v>0</v>
      </c>
      <c r="H101" s="19">
        <f t="shared" si="5"/>
        <v>93692.09</v>
      </c>
      <c r="I101" s="19">
        <v>0</v>
      </c>
      <c r="J101" s="19">
        <v>0</v>
      </c>
    </row>
    <row r="102" spans="1:10" x14ac:dyDescent="0.25">
      <c r="A102" s="11" t="s">
        <v>165</v>
      </c>
      <c r="B102" s="11" t="s">
        <v>166</v>
      </c>
      <c r="C102" s="12">
        <v>64816000</v>
      </c>
      <c r="D102" s="12">
        <v>16896387.579999998</v>
      </c>
      <c r="E102" s="23">
        <v>69308000</v>
      </c>
      <c r="F102" s="24">
        <v>20238817.440000001</v>
      </c>
      <c r="G102" s="19">
        <f t="shared" si="4"/>
        <v>4492000</v>
      </c>
      <c r="H102" s="19">
        <f t="shared" si="5"/>
        <v>3342429.8600000031</v>
      </c>
      <c r="I102" s="19">
        <f t="shared" si="6"/>
        <v>26.07</v>
      </c>
      <c r="J102" s="19">
        <f t="shared" si="7"/>
        <v>29.2</v>
      </c>
    </row>
    <row r="103" spans="1:10" x14ac:dyDescent="0.25">
      <c r="A103" s="11" t="s">
        <v>167</v>
      </c>
      <c r="B103" s="11" t="s">
        <v>168</v>
      </c>
      <c r="C103" s="12">
        <f>C104+C123+C125+C128</f>
        <v>7442893527</v>
      </c>
      <c r="D103" s="12">
        <f>D104+D123+D125+D128</f>
        <v>1605397226.5899999</v>
      </c>
      <c r="E103" s="12">
        <f>E104+E123+E125+E128</f>
        <v>8396514227.1900005</v>
      </c>
      <c r="F103" s="24">
        <f>F104+F123+F125+F128</f>
        <v>2583641517.5</v>
      </c>
      <c r="G103" s="19">
        <f t="shared" si="4"/>
        <v>953620700.19000053</v>
      </c>
      <c r="H103" s="19">
        <f t="shared" si="5"/>
        <v>978244290.91000009</v>
      </c>
      <c r="I103" s="19">
        <f t="shared" si="6"/>
        <v>21.57</v>
      </c>
      <c r="J103" s="19">
        <f t="shared" si="7"/>
        <v>30.77</v>
      </c>
    </row>
    <row r="104" spans="1:10" ht="38.25" x14ac:dyDescent="0.25">
      <c r="A104" s="11" t="s">
        <v>169</v>
      </c>
      <c r="B104" s="11" t="s">
        <v>170</v>
      </c>
      <c r="C104" s="12">
        <f>C105+C112+C119</f>
        <v>7328596027</v>
      </c>
      <c r="D104" s="12">
        <f>D105+D112+D119</f>
        <v>1514491039.4099998</v>
      </c>
      <c r="E104" s="12">
        <f>E105+E112+E119</f>
        <v>8250676839.6900005</v>
      </c>
      <c r="F104" s="24">
        <f>F105+F112+F119</f>
        <v>2500439527.3299999</v>
      </c>
      <c r="G104" s="19">
        <f t="shared" si="4"/>
        <v>922080812.69000053</v>
      </c>
      <c r="H104" s="19">
        <f t="shared" si="5"/>
        <v>985948487.92000008</v>
      </c>
      <c r="I104" s="19">
        <f t="shared" si="6"/>
        <v>20.67</v>
      </c>
      <c r="J104" s="19">
        <f t="shared" si="7"/>
        <v>30.31</v>
      </c>
    </row>
    <row r="105" spans="1:10" ht="25.5" x14ac:dyDescent="0.25">
      <c r="A105" s="11" t="s">
        <v>171</v>
      </c>
      <c r="B105" s="11" t="s">
        <v>172</v>
      </c>
      <c r="C105" s="13">
        <f>SUM(C106:C111)</f>
        <v>988631320</v>
      </c>
      <c r="D105" s="13">
        <f>SUM(D106:D111)</f>
        <v>10979000</v>
      </c>
      <c r="E105" s="13">
        <f>SUM(E106:E111)</f>
        <v>1104663820</v>
      </c>
      <c r="F105" s="29">
        <f>SUM(F106:F111)</f>
        <v>36737708.009999998</v>
      </c>
      <c r="G105" s="19">
        <f t="shared" si="4"/>
        <v>116032500</v>
      </c>
      <c r="H105" s="19">
        <f t="shared" si="5"/>
        <v>25758708.009999998</v>
      </c>
      <c r="I105" s="19">
        <f t="shared" si="6"/>
        <v>1.1100000000000001</v>
      </c>
      <c r="J105" s="19">
        <f t="shared" si="7"/>
        <v>3.33</v>
      </c>
    </row>
    <row r="106" spans="1:10" ht="31.5" customHeight="1" x14ac:dyDescent="0.25">
      <c r="A106" s="11" t="s">
        <v>228</v>
      </c>
      <c r="B106" s="11" t="s">
        <v>219</v>
      </c>
      <c r="C106" s="12">
        <v>370000000</v>
      </c>
      <c r="D106" s="12">
        <v>0</v>
      </c>
      <c r="E106" s="23">
        <v>0</v>
      </c>
      <c r="F106" s="24">
        <v>0</v>
      </c>
      <c r="G106" s="19">
        <f t="shared" si="4"/>
        <v>-370000000</v>
      </c>
      <c r="H106" s="19">
        <v>0</v>
      </c>
      <c r="I106" s="19">
        <v>0</v>
      </c>
      <c r="J106" s="19">
        <v>0</v>
      </c>
    </row>
    <row r="107" spans="1:10" ht="47.25" customHeight="1" x14ac:dyDescent="0.25">
      <c r="A107" s="11" t="s">
        <v>229</v>
      </c>
      <c r="B107" s="11" t="s">
        <v>220</v>
      </c>
      <c r="C107" s="12">
        <v>59879500</v>
      </c>
      <c r="D107" s="12">
        <v>0</v>
      </c>
      <c r="E107" s="23">
        <v>0</v>
      </c>
      <c r="F107" s="24">
        <v>0</v>
      </c>
      <c r="G107" s="19">
        <f t="shared" si="4"/>
        <v>-59879500</v>
      </c>
      <c r="H107" s="19">
        <v>0</v>
      </c>
      <c r="I107" s="19">
        <v>0</v>
      </c>
      <c r="J107" s="19">
        <v>0</v>
      </c>
    </row>
    <row r="108" spans="1:10" ht="76.5" customHeight="1" x14ac:dyDescent="0.25">
      <c r="A108" s="11" t="s">
        <v>230</v>
      </c>
      <c r="B108" s="11" t="s">
        <v>221</v>
      </c>
      <c r="C108" s="12">
        <v>5243000</v>
      </c>
      <c r="D108" s="12">
        <v>0</v>
      </c>
      <c r="E108" s="23">
        <v>0</v>
      </c>
      <c r="F108" s="24">
        <v>0</v>
      </c>
      <c r="G108" s="19">
        <f t="shared" si="4"/>
        <v>-5243000</v>
      </c>
      <c r="H108" s="19">
        <v>0</v>
      </c>
      <c r="I108" s="19">
        <v>0</v>
      </c>
      <c r="J108" s="19">
        <v>0</v>
      </c>
    </row>
    <row r="109" spans="1:10" ht="39.75" customHeight="1" x14ac:dyDescent="0.25">
      <c r="A109" s="11" t="s">
        <v>173</v>
      </c>
      <c r="B109" s="11" t="s">
        <v>222</v>
      </c>
      <c r="C109" s="12">
        <v>0</v>
      </c>
      <c r="D109" s="12">
        <v>0</v>
      </c>
      <c r="E109" s="23">
        <v>641368460</v>
      </c>
      <c r="F109" s="24">
        <v>0</v>
      </c>
      <c r="G109" s="19">
        <f t="shared" si="4"/>
        <v>641368460</v>
      </c>
      <c r="H109" s="19">
        <v>0</v>
      </c>
      <c r="I109" s="19">
        <v>0</v>
      </c>
      <c r="J109" s="19">
        <v>0</v>
      </c>
    </row>
    <row r="110" spans="1:10" s="6" customFormat="1" ht="38.25" x14ac:dyDescent="0.25">
      <c r="A110" s="21" t="s">
        <v>229</v>
      </c>
      <c r="B110" s="21" t="s">
        <v>262</v>
      </c>
      <c r="C110" s="12">
        <v>0</v>
      </c>
      <c r="D110" s="12">
        <v>0</v>
      </c>
      <c r="E110" s="23">
        <v>6035060</v>
      </c>
      <c r="F110" s="24">
        <v>0</v>
      </c>
      <c r="G110" s="19">
        <f t="shared" si="4"/>
        <v>6035060</v>
      </c>
      <c r="H110" s="19">
        <v>0</v>
      </c>
      <c r="I110" s="19">
        <v>0</v>
      </c>
      <c r="J110" s="19">
        <v>0</v>
      </c>
    </row>
    <row r="111" spans="1:10" ht="36" customHeight="1" x14ac:dyDescent="0.25">
      <c r="A111" s="11" t="s">
        <v>174</v>
      </c>
      <c r="B111" s="11" t="s">
        <v>175</v>
      </c>
      <c r="C111" s="12">
        <v>553508820</v>
      </c>
      <c r="D111" s="12">
        <v>10979000</v>
      </c>
      <c r="E111" s="23">
        <v>457260300</v>
      </c>
      <c r="F111" s="24">
        <v>36737708.009999998</v>
      </c>
      <c r="G111" s="19">
        <f t="shared" si="4"/>
        <v>-96248520</v>
      </c>
      <c r="H111" s="19">
        <f t="shared" si="5"/>
        <v>25758708.009999998</v>
      </c>
      <c r="I111" s="19">
        <f t="shared" si="6"/>
        <v>1.98</v>
      </c>
      <c r="J111" s="19">
        <f t="shared" si="7"/>
        <v>8.0299999999999994</v>
      </c>
    </row>
    <row r="112" spans="1:10" ht="25.5" x14ac:dyDescent="0.25">
      <c r="A112" s="11" t="s">
        <v>176</v>
      </c>
      <c r="B112" s="11" t="s">
        <v>177</v>
      </c>
      <c r="C112" s="12">
        <f>C113+C114+C115+C116+C118+C117</f>
        <v>4846338000</v>
      </c>
      <c r="D112" s="12">
        <f>D113+D114+D115+D116+D118+D117</f>
        <v>1161301079.6799998</v>
      </c>
      <c r="E112" s="12">
        <f>E113+E114+E115+E116+E118+E117</f>
        <v>5485545000</v>
      </c>
      <c r="F112" s="24">
        <f>F113+F114+F115+F116+F118+F117</f>
        <v>1329835451.3199999</v>
      </c>
      <c r="G112" s="19">
        <f t="shared" si="4"/>
        <v>639207000</v>
      </c>
      <c r="H112" s="19">
        <f t="shared" si="5"/>
        <v>168534371.6400001</v>
      </c>
      <c r="I112" s="19">
        <f t="shared" si="6"/>
        <v>23.96</v>
      </c>
      <c r="J112" s="19">
        <f t="shared" si="7"/>
        <v>24.24</v>
      </c>
    </row>
    <row r="113" spans="1:10" ht="38.25" x14ac:dyDescent="0.25">
      <c r="A113" s="11" t="s">
        <v>178</v>
      </c>
      <c r="B113" s="11" t="s">
        <v>179</v>
      </c>
      <c r="C113" s="12">
        <v>71700000</v>
      </c>
      <c r="D113" s="12">
        <v>15892203</v>
      </c>
      <c r="E113" s="23">
        <v>64988000</v>
      </c>
      <c r="F113" s="24">
        <v>15892279.99</v>
      </c>
      <c r="G113" s="19">
        <f t="shared" si="4"/>
        <v>-6712000</v>
      </c>
      <c r="H113" s="19">
        <f t="shared" si="5"/>
        <v>76.990000000223517</v>
      </c>
      <c r="I113" s="19">
        <f t="shared" si="6"/>
        <v>22.16</v>
      </c>
      <c r="J113" s="19">
        <f t="shared" si="7"/>
        <v>24.45</v>
      </c>
    </row>
    <row r="114" spans="1:10" ht="30.75" customHeight="1" x14ac:dyDescent="0.25">
      <c r="A114" s="11" t="s">
        <v>180</v>
      </c>
      <c r="B114" s="11" t="s">
        <v>181</v>
      </c>
      <c r="C114" s="12">
        <v>234189000</v>
      </c>
      <c r="D114" s="12">
        <v>59065118.75</v>
      </c>
      <c r="E114" s="23">
        <v>260076000</v>
      </c>
      <c r="F114" s="24">
        <v>76601303.849999994</v>
      </c>
      <c r="G114" s="19">
        <f t="shared" si="4"/>
        <v>25887000</v>
      </c>
      <c r="H114" s="19">
        <f t="shared" si="5"/>
        <v>17536185.099999994</v>
      </c>
      <c r="I114" s="19">
        <f t="shared" si="6"/>
        <v>25.22</v>
      </c>
      <c r="J114" s="19">
        <f t="shared" si="7"/>
        <v>29.45</v>
      </c>
    </row>
    <row r="115" spans="1:10" ht="63.75" x14ac:dyDescent="0.25">
      <c r="A115" s="11" t="s">
        <v>182</v>
      </c>
      <c r="B115" s="11" t="s">
        <v>183</v>
      </c>
      <c r="C115" s="12">
        <v>120141000</v>
      </c>
      <c r="D115" s="12">
        <v>30341415.079999998</v>
      </c>
      <c r="E115" s="23">
        <v>138412000</v>
      </c>
      <c r="F115" s="24">
        <v>34840834.979999997</v>
      </c>
      <c r="G115" s="19">
        <f t="shared" si="4"/>
        <v>18271000</v>
      </c>
      <c r="H115" s="19">
        <f t="shared" si="5"/>
        <v>4499419.8999999985</v>
      </c>
      <c r="I115" s="19">
        <f t="shared" si="6"/>
        <v>25.25</v>
      </c>
      <c r="J115" s="19">
        <f t="shared" si="7"/>
        <v>25.17</v>
      </c>
    </row>
    <row r="116" spans="1:10" ht="51" x14ac:dyDescent="0.25">
      <c r="A116" s="11" t="s">
        <v>184</v>
      </c>
      <c r="B116" s="11" t="s">
        <v>185</v>
      </c>
      <c r="C116" s="12">
        <v>49078000</v>
      </c>
      <c r="D116" s="12">
        <v>0</v>
      </c>
      <c r="E116" s="23">
        <v>65133000</v>
      </c>
      <c r="F116" s="24">
        <v>0</v>
      </c>
      <c r="G116" s="19">
        <f t="shared" si="4"/>
        <v>16055000</v>
      </c>
      <c r="H116" s="19">
        <v>0</v>
      </c>
      <c r="I116" s="19">
        <v>0</v>
      </c>
      <c r="J116" s="19">
        <v>0</v>
      </c>
    </row>
    <row r="117" spans="1:10" ht="38.25" x14ac:dyDescent="0.25">
      <c r="A117" s="11" t="s">
        <v>231</v>
      </c>
      <c r="B117" s="11" t="s">
        <v>227</v>
      </c>
      <c r="C117" s="12">
        <v>5293000</v>
      </c>
      <c r="D117" s="12">
        <v>5292634.8499999996</v>
      </c>
      <c r="E117" s="23">
        <v>0</v>
      </c>
      <c r="F117" s="24">
        <v>0</v>
      </c>
      <c r="G117" s="19">
        <f t="shared" si="4"/>
        <v>-5293000</v>
      </c>
      <c r="H117" s="19">
        <f t="shared" si="5"/>
        <v>-5292634.8499999996</v>
      </c>
      <c r="I117" s="19">
        <f t="shared" si="6"/>
        <v>99.99</v>
      </c>
      <c r="J117" s="19">
        <v>0</v>
      </c>
    </row>
    <row r="118" spans="1:10" x14ac:dyDescent="0.25">
      <c r="A118" s="11" t="s">
        <v>186</v>
      </c>
      <c r="B118" s="11" t="s">
        <v>187</v>
      </c>
      <c r="C118" s="12">
        <v>4365937000</v>
      </c>
      <c r="D118" s="12">
        <v>1050709708</v>
      </c>
      <c r="E118" s="23">
        <v>4956936000</v>
      </c>
      <c r="F118" s="24">
        <v>1202501032.5</v>
      </c>
      <c r="G118" s="19">
        <f t="shared" si="4"/>
        <v>590999000</v>
      </c>
      <c r="H118" s="19">
        <f t="shared" si="5"/>
        <v>151791324.5</v>
      </c>
      <c r="I118" s="19">
        <f t="shared" si="6"/>
        <v>24.07</v>
      </c>
      <c r="J118" s="19">
        <f t="shared" si="7"/>
        <v>24.26</v>
      </c>
    </row>
    <row r="119" spans="1:10" x14ac:dyDescent="0.25">
      <c r="A119" s="11" t="s">
        <v>188</v>
      </c>
      <c r="B119" s="11" t="s">
        <v>189</v>
      </c>
      <c r="C119" s="12">
        <f>C120+C121+C122</f>
        <v>1493626707</v>
      </c>
      <c r="D119" s="12">
        <f>D120+D121+D122</f>
        <v>342210959.73000002</v>
      </c>
      <c r="E119" s="12">
        <f>E120+E121+E122</f>
        <v>1660468019.6900001</v>
      </c>
      <c r="F119" s="24">
        <f>F120+F121+F122</f>
        <v>1133866368</v>
      </c>
      <c r="G119" s="19">
        <f t="shared" si="4"/>
        <v>166841312.69000006</v>
      </c>
      <c r="H119" s="19">
        <f t="shared" si="5"/>
        <v>791655408.26999998</v>
      </c>
      <c r="I119" s="19">
        <f t="shared" si="6"/>
        <v>22.91</v>
      </c>
      <c r="J119" s="19">
        <f t="shared" si="7"/>
        <v>68.290000000000006</v>
      </c>
    </row>
    <row r="120" spans="1:10" ht="51" x14ac:dyDescent="0.25">
      <c r="A120" s="11" t="s">
        <v>190</v>
      </c>
      <c r="B120" s="11" t="s">
        <v>191</v>
      </c>
      <c r="C120" s="12">
        <v>453816016</v>
      </c>
      <c r="D120" s="12">
        <v>87027986.730000004</v>
      </c>
      <c r="E120" s="23">
        <v>395041474</v>
      </c>
      <c r="F120" s="24">
        <v>88385328</v>
      </c>
      <c r="G120" s="19">
        <f t="shared" si="4"/>
        <v>-58774542</v>
      </c>
      <c r="H120" s="19">
        <f t="shared" si="5"/>
        <v>1357341.2699999958</v>
      </c>
      <c r="I120" s="19">
        <f t="shared" si="6"/>
        <v>19.18</v>
      </c>
      <c r="J120" s="19">
        <f t="shared" si="7"/>
        <v>22.37</v>
      </c>
    </row>
    <row r="121" spans="1:10" ht="51" x14ac:dyDescent="0.25">
      <c r="A121" s="11" t="s">
        <v>192</v>
      </c>
      <c r="B121" s="11" t="s">
        <v>193</v>
      </c>
      <c r="C121" s="12">
        <v>0</v>
      </c>
      <c r="D121" s="12">
        <v>0</v>
      </c>
      <c r="E121" s="23">
        <v>0</v>
      </c>
      <c r="F121" s="24">
        <v>0</v>
      </c>
      <c r="G121" s="19">
        <v>0</v>
      </c>
      <c r="H121" s="19">
        <v>0</v>
      </c>
      <c r="I121" s="19">
        <v>0</v>
      </c>
      <c r="J121" s="19">
        <v>0</v>
      </c>
    </row>
    <row r="122" spans="1:10" ht="25.5" x14ac:dyDescent="0.25">
      <c r="A122" s="11" t="s">
        <v>194</v>
      </c>
      <c r="B122" s="11" t="s">
        <v>195</v>
      </c>
      <c r="C122" s="12">
        <v>1039810691</v>
      </c>
      <c r="D122" s="12">
        <v>255182973</v>
      </c>
      <c r="E122" s="23">
        <v>1265426545.6900001</v>
      </c>
      <c r="F122" s="24">
        <v>1045481040</v>
      </c>
      <c r="G122" s="19">
        <f t="shared" si="4"/>
        <v>225615854.69000006</v>
      </c>
      <c r="H122" s="19">
        <f t="shared" si="5"/>
        <v>790298067</v>
      </c>
      <c r="I122" s="19">
        <f t="shared" si="6"/>
        <v>24.54</v>
      </c>
      <c r="J122" s="19">
        <f t="shared" si="7"/>
        <v>82.62</v>
      </c>
    </row>
    <row r="123" spans="1:10" x14ac:dyDescent="0.25">
      <c r="A123" s="11" t="s">
        <v>196</v>
      </c>
      <c r="B123" s="11" t="s">
        <v>197</v>
      </c>
      <c r="C123" s="12">
        <f>C124</f>
        <v>114297500</v>
      </c>
      <c r="D123" s="12">
        <f>D124</f>
        <v>129297500</v>
      </c>
      <c r="E123" s="12">
        <f>E124</f>
        <v>204948490</v>
      </c>
      <c r="F123" s="24">
        <f>F124</f>
        <v>140000000</v>
      </c>
      <c r="G123" s="19">
        <f t="shared" si="4"/>
        <v>90650990</v>
      </c>
      <c r="H123" s="19">
        <f t="shared" si="5"/>
        <v>10702500</v>
      </c>
      <c r="I123" s="19">
        <f t="shared" si="6"/>
        <v>113.12</v>
      </c>
      <c r="J123" s="19">
        <f t="shared" si="7"/>
        <v>68.31</v>
      </c>
    </row>
    <row r="124" spans="1:10" ht="25.5" x14ac:dyDescent="0.25">
      <c r="A124" s="11" t="s">
        <v>198</v>
      </c>
      <c r="B124" s="11" t="s">
        <v>223</v>
      </c>
      <c r="C124" s="12">
        <v>114297500</v>
      </c>
      <c r="D124" s="12">
        <v>129297500</v>
      </c>
      <c r="E124" s="23">
        <v>204948490</v>
      </c>
      <c r="F124" s="24">
        <v>140000000</v>
      </c>
      <c r="G124" s="19">
        <f t="shared" si="4"/>
        <v>90650990</v>
      </c>
      <c r="H124" s="19">
        <f t="shared" si="5"/>
        <v>10702500</v>
      </c>
      <c r="I124" s="19">
        <f t="shared" si="6"/>
        <v>113.12</v>
      </c>
      <c r="J124" s="19">
        <f t="shared" si="7"/>
        <v>68.31</v>
      </c>
    </row>
    <row r="125" spans="1:10" ht="63.75" x14ac:dyDescent="0.25">
      <c r="A125" s="11" t="s">
        <v>199</v>
      </c>
      <c r="B125" s="11" t="s">
        <v>200</v>
      </c>
      <c r="C125" s="12">
        <f>C126+C127</f>
        <v>0</v>
      </c>
      <c r="D125" s="12">
        <f>D126+D127</f>
        <v>2023550.55</v>
      </c>
      <c r="E125" s="12">
        <f>E126+E127</f>
        <v>1473126.92</v>
      </c>
      <c r="F125" s="24">
        <f>F126+F127</f>
        <v>1780143.92</v>
      </c>
      <c r="G125" s="19">
        <f t="shared" si="4"/>
        <v>1473126.92</v>
      </c>
      <c r="H125" s="19">
        <f t="shared" si="5"/>
        <v>-243406.63000000012</v>
      </c>
      <c r="I125" s="19">
        <v>0</v>
      </c>
      <c r="J125" s="19">
        <f t="shared" si="7"/>
        <v>120.84</v>
      </c>
    </row>
    <row r="126" spans="1:10" ht="76.5" x14ac:dyDescent="0.25">
      <c r="A126" s="11" t="s">
        <v>201</v>
      </c>
      <c r="B126" s="11" t="s">
        <v>202</v>
      </c>
      <c r="C126" s="12">
        <v>0</v>
      </c>
      <c r="D126" s="12">
        <v>1647267.47</v>
      </c>
      <c r="E126" s="23">
        <v>1473126.92</v>
      </c>
      <c r="F126" s="24">
        <v>1780143.92</v>
      </c>
      <c r="G126" s="19">
        <f t="shared" si="4"/>
        <v>1473126.92</v>
      </c>
      <c r="H126" s="19">
        <f t="shared" si="5"/>
        <v>132876.44999999995</v>
      </c>
      <c r="I126" s="19">
        <v>0</v>
      </c>
      <c r="J126" s="19">
        <f t="shared" si="7"/>
        <v>120.84</v>
      </c>
    </row>
    <row r="127" spans="1:10" ht="42.75" customHeight="1" x14ac:dyDescent="0.25">
      <c r="A127" s="11" t="s">
        <v>232</v>
      </c>
      <c r="B127" s="11" t="s">
        <v>226</v>
      </c>
      <c r="C127" s="12">
        <v>0</v>
      </c>
      <c r="D127" s="12">
        <v>376283.08</v>
      </c>
      <c r="E127" s="23">
        <v>0</v>
      </c>
      <c r="F127" s="24">
        <v>0</v>
      </c>
      <c r="G127" s="19">
        <f t="shared" ref="G127:G131" si="8">E127-C127</f>
        <v>0</v>
      </c>
      <c r="H127" s="19">
        <f t="shared" ref="H127:H131" si="9">F127-D127</f>
        <v>-376283.08</v>
      </c>
      <c r="I127" s="19">
        <v>0</v>
      </c>
      <c r="J127" s="19">
        <v>0</v>
      </c>
    </row>
    <row r="128" spans="1:10" ht="38.25" x14ac:dyDescent="0.25">
      <c r="A128" s="11" t="s">
        <v>203</v>
      </c>
      <c r="B128" s="11" t="s">
        <v>204</v>
      </c>
      <c r="C128" s="12">
        <f>C129+C130</f>
        <v>0</v>
      </c>
      <c r="D128" s="12">
        <f>D129+D130</f>
        <v>-40414863.369999997</v>
      </c>
      <c r="E128" s="12">
        <f>E129+E130</f>
        <v>-60584229.419999994</v>
      </c>
      <c r="F128" s="24">
        <f>F129+F130</f>
        <v>-58578153.75</v>
      </c>
      <c r="G128" s="19">
        <f t="shared" si="8"/>
        <v>-60584229.419999994</v>
      </c>
      <c r="H128" s="19">
        <f t="shared" si="9"/>
        <v>-18163290.380000003</v>
      </c>
      <c r="I128" s="19">
        <v>0</v>
      </c>
      <c r="J128" s="19">
        <f t="shared" si="7"/>
        <v>96.69</v>
      </c>
    </row>
    <row r="129" spans="1:10" ht="57" customHeight="1" x14ac:dyDescent="0.25">
      <c r="A129" s="11" t="s">
        <v>205</v>
      </c>
      <c r="B129" s="11" t="s">
        <v>224</v>
      </c>
      <c r="C129" s="12">
        <v>0</v>
      </c>
      <c r="D129" s="12">
        <v>-305047.71000000002</v>
      </c>
      <c r="E129" s="23">
        <v>-173871.41</v>
      </c>
      <c r="F129" s="24">
        <v>-829383.25</v>
      </c>
      <c r="G129" s="19">
        <f t="shared" si="8"/>
        <v>-173871.41</v>
      </c>
      <c r="H129" s="19">
        <f t="shared" si="9"/>
        <v>-524335.54</v>
      </c>
      <c r="I129" s="19">
        <v>0</v>
      </c>
      <c r="J129" s="19">
        <f t="shared" si="7"/>
        <v>477.01</v>
      </c>
    </row>
    <row r="130" spans="1:10" ht="45.75" customHeight="1" x14ac:dyDescent="0.25">
      <c r="A130" s="11" t="s">
        <v>206</v>
      </c>
      <c r="B130" s="11" t="s">
        <v>225</v>
      </c>
      <c r="C130" s="12">
        <v>0</v>
      </c>
      <c r="D130" s="12">
        <v>-40109815.659999996</v>
      </c>
      <c r="E130" s="23">
        <v>-60410358.009999998</v>
      </c>
      <c r="F130" s="24">
        <v>-57748770.5</v>
      </c>
      <c r="G130" s="19">
        <f t="shared" si="8"/>
        <v>-60410358.009999998</v>
      </c>
      <c r="H130" s="19">
        <f t="shared" si="9"/>
        <v>-17638954.840000004</v>
      </c>
      <c r="I130" s="19">
        <v>0</v>
      </c>
      <c r="J130" s="19">
        <f t="shared" si="7"/>
        <v>95.59</v>
      </c>
    </row>
    <row r="131" spans="1:10" x14ac:dyDescent="0.25">
      <c r="A131" s="9" t="s">
        <v>207</v>
      </c>
      <c r="B131" s="9" t="s">
        <v>208</v>
      </c>
      <c r="C131" s="10">
        <f>C6+C103</f>
        <v>11231364527</v>
      </c>
      <c r="D131" s="10">
        <f>D6+D103</f>
        <v>2460721015.0500002</v>
      </c>
      <c r="E131" s="10">
        <f>E6+E103</f>
        <v>12900915538.190001</v>
      </c>
      <c r="F131" s="28">
        <f>F6+F103</f>
        <v>3428789296.5999999</v>
      </c>
      <c r="G131" s="18">
        <f t="shared" si="8"/>
        <v>1669551011.1900005</v>
      </c>
      <c r="H131" s="18">
        <f t="shared" si="9"/>
        <v>968068281.54999971</v>
      </c>
      <c r="I131" s="18">
        <f t="shared" si="6"/>
        <v>21.91</v>
      </c>
      <c r="J131" s="18">
        <f t="shared" si="7"/>
        <v>26.58</v>
      </c>
    </row>
    <row r="132" spans="1:10" x14ac:dyDescent="0.25">
      <c r="D132" s="25"/>
      <c r="E132" s="25"/>
      <c r="G132" s="25"/>
      <c r="H132" s="25"/>
    </row>
    <row r="133" spans="1:10" x14ac:dyDescent="0.25">
      <c r="D133" s="25"/>
      <c r="E133" s="25"/>
      <c r="G133" s="25"/>
      <c r="H133" s="25"/>
    </row>
    <row r="134" spans="1:10" x14ac:dyDescent="0.25">
      <c r="D134" s="25"/>
      <c r="E134" s="25"/>
      <c r="G134" s="25"/>
      <c r="H134" s="25"/>
    </row>
    <row r="135" spans="1:10" x14ac:dyDescent="0.25">
      <c r="D135" s="25"/>
      <c r="E135" s="25"/>
      <c r="G135" s="25"/>
      <c r="H135" s="25"/>
    </row>
    <row r="136" spans="1:10" x14ac:dyDescent="0.25">
      <c r="D136" s="25"/>
      <c r="E136" s="25"/>
      <c r="G136" s="25"/>
      <c r="H136" s="25"/>
    </row>
    <row r="137" spans="1:10" x14ac:dyDescent="0.25">
      <c r="D137" s="25"/>
      <c r="E137" s="25"/>
      <c r="G137" s="25"/>
      <c r="H137" s="25"/>
    </row>
    <row r="138" spans="1:10" x14ac:dyDescent="0.25">
      <c r="D138" s="25"/>
      <c r="E138" s="25"/>
      <c r="G138" s="25"/>
      <c r="H138" s="25"/>
    </row>
    <row r="139" spans="1:10" x14ac:dyDescent="0.25">
      <c r="D139" s="25"/>
      <c r="E139" s="25"/>
      <c r="G139" s="25"/>
      <c r="H139" s="25"/>
    </row>
    <row r="140" spans="1:10" x14ac:dyDescent="0.25">
      <c r="D140" s="25"/>
      <c r="E140" s="25"/>
      <c r="G140" s="25"/>
      <c r="H140" s="25"/>
    </row>
    <row r="141" spans="1:10" x14ac:dyDescent="0.25">
      <c r="D141" s="25"/>
      <c r="E141" s="25"/>
      <c r="G141" s="25"/>
      <c r="H141" s="25"/>
    </row>
    <row r="142" spans="1:10" x14ac:dyDescent="0.25">
      <c r="D142" s="25"/>
      <c r="E142" s="25"/>
      <c r="G142" s="25"/>
      <c r="H142" s="25"/>
    </row>
    <row r="143" spans="1:10" x14ac:dyDescent="0.25">
      <c r="D143" s="25"/>
      <c r="E143" s="25"/>
      <c r="G143" s="25"/>
      <c r="H143" s="25"/>
    </row>
    <row r="144" spans="1:10" x14ac:dyDescent="0.25">
      <c r="D144" s="25"/>
      <c r="E144" s="25"/>
      <c r="G144" s="25"/>
      <c r="H144" s="25"/>
    </row>
    <row r="145" spans="4:8" x14ac:dyDescent="0.25">
      <c r="D145" s="25"/>
      <c r="E145" s="25"/>
      <c r="G145" s="25"/>
      <c r="H145" s="25"/>
    </row>
    <row r="146" spans="4:8" x14ac:dyDescent="0.25">
      <c r="D146" s="25"/>
      <c r="E146" s="25"/>
      <c r="G146" s="25"/>
      <c r="H146" s="25"/>
    </row>
    <row r="147" spans="4:8" x14ac:dyDescent="0.25">
      <c r="D147" s="25"/>
      <c r="E147" s="25"/>
      <c r="G147" s="25"/>
      <c r="H147" s="25"/>
    </row>
    <row r="148" spans="4:8" x14ac:dyDescent="0.25">
      <c r="D148" s="25"/>
      <c r="E148" s="25"/>
      <c r="G148" s="25"/>
      <c r="H148" s="25"/>
    </row>
    <row r="149" spans="4:8" x14ac:dyDescent="0.25">
      <c r="D149" s="25"/>
      <c r="E149" s="25"/>
      <c r="G149" s="25"/>
      <c r="H149" s="25"/>
    </row>
    <row r="150" spans="4:8" x14ac:dyDescent="0.25">
      <c r="D150" s="25"/>
      <c r="E150" s="25"/>
      <c r="G150" s="25"/>
      <c r="H150" s="25"/>
    </row>
    <row r="151" spans="4:8" x14ac:dyDescent="0.25">
      <c r="D151" s="25"/>
      <c r="E151" s="25"/>
      <c r="G151" s="25"/>
      <c r="H151" s="25"/>
    </row>
    <row r="152" spans="4:8" x14ac:dyDescent="0.25">
      <c r="D152" s="25"/>
      <c r="E152" s="25"/>
      <c r="G152" s="25"/>
      <c r="H152" s="25"/>
    </row>
    <row r="153" spans="4:8" x14ac:dyDescent="0.25">
      <c r="D153" s="25"/>
      <c r="E153" s="25"/>
      <c r="G153" s="25"/>
      <c r="H153" s="25"/>
    </row>
    <row r="154" spans="4:8" x14ac:dyDescent="0.25">
      <c r="D154" s="25"/>
      <c r="E154" s="25"/>
      <c r="G154" s="25"/>
      <c r="H154" s="25"/>
    </row>
    <row r="155" spans="4:8" x14ac:dyDescent="0.25">
      <c r="D155" s="25"/>
      <c r="E155" s="25"/>
      <c r="G155" s="25"/>
      <c r="H155" s="25"/>
    </row>
    <row r="156" spans="4:8" x14ac:dyDescent="0.25">
      <c r="D156" s="25"/>
      <c r="E156" s="25"/>
      <c r="G156" s="25"/>
      <c r="H156" s="25"/>
    </row>
    <row r="157" spans="4:8" x14ac:dyDescent="0.25">
      <c r="D157" s="25"/>
      <c r="E157" s="25"/>
      <c r="G157" s="25"/>
      <c r="H157" s="25"/>
    </row>
    <row r="158" spans="4:8" x14ac:dyDescent="0.25">
      <c r="D158" s="25"/>
      <c r="E158" s="25"/>
      <c r="G158" s="25"/>
      <c r="H158" s="25"/>
    </row>
    <row r="159" spans="4:8" x14ac:dyDescent="0.25">
      <c r="D159" s="25"/>
      <c r="E159" s="25"/>
      <c r="G159" s="25"/>
      <c r="H159" s="25"/>
    </row>
    <row r="160" spans="4:8" x14ac:dyDescent="0.25">
      <c r="D160" s="25"/>
      <c r="E160" s="25"/>
      <c r="G160" s="25"/>
      <c r="H160" s="25"/>
    </row>
    <row r="161" spans="4:8" x14ac:dyDescent="0.25">
      <c r="D161" s="25"/>
      <c r="E161" s="25"/>
      <c r="G161" s="25"/>
      <c r="H161" s="25"/>
    </row>
    <row r="162" spans="4:8" x14ac:dyDescent="0.25">
      <c r="D162" s="25"/>
      <c r="E162" s="25"/>
      <c r="G162" s="25"/>
      <c r="H162" s="25"/>
    </row>
    <row r="163" spans="4:8" x14ac:dyDescent="0.25">
      <c r="D163" s="25"/>
      <c r="E163" s="25"/>
      <c r="G163" s="25"/>
      <c r="H163" s="25"/>
    </row>
    <row r="164" spans="4:8" x14ac:dyDescent="0.25">
      <c r="D164" s="25"/>
      <c r="E164" s="25"/>
      <c r="G164" s="25"/>
      <c r="H164" s="25"/>
    </row>
    <row r="165" spans="4:8" x14ac:dyDescent="0.25">
      <c r="D165" s="25"/>
      <c r="E165" s="25"/>
      <c r="G165" s="25"/>
      <c r="H165" s="25"/>
    </row>
    <row r="166" spans="4:8" x14ac:dyDescent="0.25">
      <c r="D166" s="25"/>
      <c r="E166" s="25"/>
      <c r="G166" s="25"/>
      <c r="H166" s="25"/>
    </row>
    <row r="167" spans="4:8" x14ac:dyDescent="0.25">
      <c r="D167" s="25"/>
      <c r="E167" s="25"/>
      <c r="G167" s="25"/>
      <c r="H167" s="25"/>
    </row>
    <row r="168" spans="4:8" x14ac:dyDescent="0.25">
      <c r="D168" s="25"/>
      <c r="E168" s="25"/>
      <c r="G168" s="25"/>
      <c r="H168" s="25"/>
    </row>
    <row r="169" spans="4:8" x14ac:dyDescent="0.25">
      <c r="D169" s="25"/>
      <c r="E169" s="25"/>
      <c r="G169" s="25"/>
      <c r="H169" s="25"/>
    </row>
    <row r="170" spans="4:8" x14ac:dyDescent="0.25">
      <c r="D170" s="25"/>
      <c r="E170" s="25"/>
      <c r="G170" s="25"/>
      <c r="H170" s="25"/>
    </row>
    <row r="171" spans="4:8" x14ac:dyDescent="0.25">
      <c r="D171" s="25"/>
      <c r="E171" s="25"/>
      <c r="G171" s="25"/>
      <c r="H171" s="25"/>
    </row>
    <row r="172" spans="4:8" x14ac:dyDescent="0.25">
      <c r="D172" s="25"/>
      <c r="E172" s="25"/>
      <c r="G172" s="25"/>
      <c r="H172" s="25"/>
    </row>
    <row r="173" spans="4:8" x14ac:dyDescent="0.25">
      <c r="D173" s="25"/>
      <c r="E173" s="25"/>
      <c r="G173" s="25"/>
      <c r="H173" s="25"/>
    </row>
    <row r="174" spans="4:8" x14ac:dyDescent="0.25">
      <c r="D174" s="25"/>
      <c r="E174" s="25"/>
      <c r="G174" s="25"/>
      <c r="H174" s="25"/>
    </row>
    <row r="175" spans="4:8" x14ac:dyDescent="0.25">
      <c r="D175" s="25"/>
      <c r="E175" s="25"/>
      <c r="G175" s="25"/>
      <c r="H175" s="25"/>
    </row>
    <row r="176" spans="4:8" x14ac:dyDescent="0.25">
      <c r="D176" s="25"/>
      <c r="E176" s="25"/>
      <c r="G176" s="25"/>
      <c r="H176" s="25"/>
    </row>
    <row r="177" spans="4:8" x14ac:dyDescent="0.25">
      <c r="D177" s="25"/>
      <c r="E177" s="25"/>
      <c r="G177" s="25"/>
      <c r="H177" s="25"/>
    </row>
    <row r="178" spans="4:8" x14ac:dyDescent="0.25">
      <c r="D178" s="25"/>
      <c r="E178" s="25"/>
      <c r="G178" s="25"/>
      <c r="H178" s="25"/>
    </row>
    <row r="179" spans="4:8" x14ac:dyDescent="0.25">
      <c r="D179" s="25"/>
      <c r="E179" s="25"/>
      <c r="G179" s="25"/>
      <c r="H179" s="25"/>
    </row>
    <row r="180" spans="4:8" x14ac:dyDescent="0.25">
      <c r="D180" s="25"/>
      <c r="E180" s="25"/>
      <c r="G180" s="25"/>
      <c r="H180" s="25"/>
    </row>
    <row r="181" spans="4:8" x14ac:dyDescent="0.25">
      <c r="D181" s="25"/>
      <c r="E181" s="25"/>
      <c r="G181" s="25"/>
      <c r="H181" s="25"/>
    </row>
    <row r="182" spans="4:8" x14ac:dyDescent="0.25">
      <c r="D182" s="25"/>
      <c r="E182" s="25"/>
      <c r="G182" s="25"/>
      <c r="H182" s="25"/>
    </row>
    <row r="183" spans="4:8" x14ac:dyDescent="0.25">
      <c r="D183" s="25"/>
      <c r="E183" s="25"/>
      <c r="G183" s="25"/>
      <c r="H183" s="25"/>
    </row>
    <row r="184" spans="4:8" x14ac:dyDescent="0.25">
      <c r="D184" s="25"/>
      <c r="E184" s="25"/>
      <c r="G184" s="25"/>
      <c r="H184" s="25"/>
    </row>
    <row r="185" spans="4:8" x14ac:dyDescent="0.25">
      <c r="D185" s="25"/>
      <c r="E185" s="25"/>
      <c r="G185" s="25"/>
      <c r="H185" s="25"/>
    </row>
    <row r="186" spans="4:8" x14ac:dyDescent="0.25">
      <c r="D186" s="25"/>
      <c r="E186" s="25"/>
      <c r="G186" s="25"/>
      <c r="H186" s="25"/>
    </row>
    <row r="187" spans="4:8" x14ac:dyDescent="0.25">
      <c r="D187" s="25"/>
      <c r="E187" s="25"/>
      <c r="G187" s="25"/>
      <c r="H187" s="25"/>
    </row>
    <row r="188" spans="4:8" x14ac:dyDescent="0.25">
      <c r="D188" s="25"/>
      <c r="E188" s="25"/>
      <c r="G188" s="25"/>
      <c r="H188" s="25"/>
    </row>
    <row r="189" spans="4:8" x14ac:dyDescent="0.25">
      <c r="D189" s="25"/>
      <c r="E189" s="25"/>
      <c r="G189" s="25"/>
      <c r="H189" s="25"/>
    </row>
    <row r="190" spans="4:8" x14ac:dyDescent="0.25">
      <c r="D190" s="25"/>
      <c r="E190" s="25"/>
      <c r="G190" s="25"/>
      <c r="H190" s="25"/>
    </row>
    <row r="191" spans="4:8" x14ac:dyDescent="0.25">
      <c r="D191" s="25"/>
      <c r="E191" s="25"/>
      <c r="G191" s="25"/>
      <c r="H191" s="25"/>
    </row>
    <row r="192" spans="4:8" x14ac:dyDescent="0.25">
      <c r="D192" s="25"/>
      <c r="E192" s="25"/>
      <c r="G192" s="25"/>
      <c r="H192" s="25"/>
    </row>
    <row r="193" spans="4:8" x14ac:dyDescent="0.25">
      <c r="D193" s="25"/>
      <c r="E193" s="25"/>
      <c r="G193" s="25"/>
      <c r="H193" s="25"/>
    </row>
    <row r="194" spans="4:8" x14ac:dyDescent="0.25">
      <c r="D194" s="25"/>
      <c r="E194" s="25"/>
      <c r="G194" s="25"/>
      <c r="H194" s="25"/>
    </row>
    <row r="195" spans="4:8" x14ac:dyDescent="0.25">
      <c r="D195" s="25"/>
      <c r="E195" s="25"/>
      <c r="G195" s="25"/>
      <c r="H195" s="25"/>
    </row>
    <row r="196" spans="4:8" x14ac:dyDescent="0.25">
      <c r="D196" s="25"/>
      <c r="E196" s="25"/>
      <c r="G196" s="25"/>
      <c r="H196" s="25"/>
    </row>
    <row r="197" spans="4:8" x14ac:dyDescent="0.25">
      <c r="D197" s="25"/>
      <c r="E197" s="25"/>
      <c r="G197" s="25"/>
      <c r="H197" s="25"/>
    </row>
    <row r="198" spans="4:8" x14ac:dyDescent="0.25">
      <c r="D198" s="25"/>
      <c r="E198" s="25"/>
      <c r="G198" s="25"/>
      <c r="H198" s="25"/>
    </row>
    <row r="199" spans="4:8" x14ac:dyDescent="0.25">
      <c r="D199" s="25"/>
      <c r="E199" s="25"/>
      <c r="G199" s="25"/>
      <c r="H199" s="25"/>
    </row>
    <row r="200" spans="4:8" x14ac:dyDescent="0.25">
      <c r="D200" s="25"/>
      <c r="E200" s="25"/>
      <c r="G200" s="25"/>
      <c r="H200" s="25"/>
    </row>
    <row r="201" spans="4:8" x14ac:dyDescent="0.25">
      <c r="D201" s="25"/>
      <c r="E201" s="25"/>
      <c r="G201" s="25"/>
      <c r="H201" s="25"/>
    </row>
    <row r="202" spans="4:8" x14ac:dyDescent="0.25">
      <c r="D202" s="25"/>
      <c r="E202" s="25"/>
      <c r="G202" s="25"/>
      <c r="H202" s="25"/>
    </row>
    <row r="203" spans="4:8" x14ac:dyDescent="0.25">
      <c r="D203" s="25"/>
      <c r="E203" s="25"/>
      <c r="G203" s="25"/>
      <c r="H203" s="25"/>
    </row>
    <row r="204" spans="4:8" x14ac:dyDescent="0.25">
      <c r="D204" s="25"/>
      <c r="E204" s="25"/>
      <c r="G204" s="25"/>
      <c r="H204" s="25"/>
    </row>
    <row r="205" spans="4:8" x14ac:dyDescent="0.25">
      <c r="D205" s="25"/>
      <c r="E205" s="25"/>
      <c r="G205" s="25"/>
      <c r="H205" s="25"/>
    </row>
    <row r="206" spans="4:8" x14ac:dyDescent="0.25">
      <c r="D206" s="25"/>
      <c r="E206" s="25"/>
      <c r="G206" s="25"/>
      <c r="H206" s="25"/>
    </row>
    <row r="207" spans="4:8" x14ac:dyDescent="0.25">
      <c r="D207" s="25"/>
      <c r="E207" s="25"/>
      <c r="G207" s="25"/>
      <c r="H207" s="25"/>
    </row>
    <row r="208" spans="4:8" x14ac:dyDescent="0.25">
      <c r="D208" s="25"/>
      <c r="E208" s="25"/>
      <c r="G208" s="25"/>
      <c r="H208" s="25"/>
    </row>
    <row r="209" spans="4:8" x14ac:dyDescent="0.25">
      <c r="D209" s="25"/>
      <c r="E209" s="25"/>
      <c r="G209" s="25"/>
      <c r="H209" s="25"/>
    </row>
    <row r="210" spans="4:8" x14ac:dyDescent="0.25">
      <c r="D210" s="25"/>
      <c r="E210" s="25"/>
      <c r="G210" s="25"/>
      <c r="H210" s="25"/>
    </row>
    <row r="211" spans="4:8" x14ac:dyDescent="0.25">
      <c r="D211" s="25"/>
      <c r="E211" s="25"/>
      <c r="G211" s="25"/>
      <c r="H211" s="25"/>
    </row>
    <row r="212" spans="4:8" x14ac:dyDescent="0.25">
      <c r="D212" s="25"/>
      <c r="E212" s="25"/>
      <c r="G212" s="25"/>
      <c r="H212" s="25"/>
    </row>
    <row r="213" spans="4:8" x14ac:dyDescent="0.25">
      <c r="D213" s="25"/>
      <c r="E213" s="25"/>
      <c r="G213" s="25"/>
      <c r="H213" s="25"/>
    </row>
    <row r="214" spans="4:8" x14ac:dyDescent="0.25">
      <c r="D214" s="25"/>
      <c r="E214" s="25"/>
      <c r="G214" s="25"/>
      <c r="H214" s="25"/>
    </row>
    <row r="215" spans="4:8" x14ac:dyDescent="0.25">
      <c r="D215" s="25"/>
      <c r="E215" s="25"/>
      <c r="G215" s="25"/>
      <c r="H215" s="25"/>
    </row>
    <row r="216" spans="4:8" x14ac:dyDescent="0.25">
      <c r="D216" s="25"/>
      <c r="E216" s="25"/>
      <c r="G216" s="25"/>
      <c r="H216" s="25"/>
    </row>
    <row r="217" spans="4:8" x14ac:dyDescent="0.25">
      <c r="D217" s="25"/>
      <c r="E217" s="25"/>
      <c r="G217" s="25"/>
      <c r="H217" s="25"/>
    </row>
    <row r="218" spans="4:8" x14ac:dyDescent="0.25">
      <c r="D218" s="25"/>
      <c r="E218" s="25"/>
      <c r="G218" s="25"/>
      <c r="H218" s="25"/>
    </row>
    <row r="219" spans="4:8" x14ac:dyDescent="0.25">
      <c r="D219" s="25"/>
      <c r="E219" s="25"/>
      <c r="G219" s="25"/>
      <c r="H219" s="25"/>
    </row>
    <row r="220" spans="4:8" x14ac:dyDescent="0.25">
      <c r="D220" s="25"/>
      <c r="E220" s="25"/>
      <c r="G220" s="25"/>
      <c r="H220" s="25"/>
    </row>
    <row r="221" spans="4:8" x14ac:dyDescent="0.25">
      <c r="D221" s="25"/>
      <c r="E221" s="25"/>
      <c r="G221" s="25"/>
      <c r="H221" s="25"/>
    </row>
    <row r="222" spans="4:8" x14ac:dyDescent="0.25">
      <c r="D222" s="25"/>
      <c r="E222" s="25"/>
      <c r="G222" s="25"/>
      <c r="H222" s="25"/>
    </row>
    <row r="223" spans="4:8" x14ac:dyDescent="0.25">
      <c r="D223" s="25"/>
      <c r="E223" s="25"/>
      <c r="G223" s="25"/>
      <c r="H223" s="25"/>
    </row>
    <row r="224" spans="4:8" x14ac:dyDescent="0.25">
      <c r="D224" s="25"/>
      <c r="E224" s="25"/>
      <c r="G224" s="25"/>
      <c r="H224" s="25"/>
    </row>
    <row r="225" spans="4:8" x14ac:dyDescent="0.25">
      <c r="D225" s="25"/>
      <c r="E225" s="25"/>
      <c r="G225" s="25"/>
      <c r="H225" s="25"/>
    </row>
    <row r="226" spans="4:8" x14ac:dyDescent="0.25">
      <c r="D226" s="25"/>
      <c r="E226" s="25"/>
      <c r="G226" s="25"/>
      <c r="H226" s="25"/>
    </row>
    <row r="227" spans="4:8" x14ac:dyDescent="0.25">
      <c r="D227" s="25"/>
      <c r="E227" s="25"/>
      <c r="G227" s="25"/>
      <c r="H227" s="25"/>
    </row>
    <row r="228" spans="4:8" x14ac:dyDescent="0.25">
      <c r="D228" s="25"/>
      <c r="E228" s="25"/>
      <c r="G228" s="25"/>
      <c r="H228" s="25"/>
    </row>
  </sheetData>
  <mergeCells count="2">
    <mergeCell ref="A1:J1"/>
    <mergeCell ref="A3:E3"/>
  </mergeCells>
  <pageMargins left="0" right="0.15748031496062992" top="0.74803149606299213" bottom="0.11811023622047245" header="0.51181102362204722" footer="0.11811023622047245"/>
  <pageSetup paperSize="9" scale="51" fitToHeight="0" orientation="portrait" r:id="rId1"/>
  <headerFooter>
    <oddHeader>&amp;LФКУ Администрации Одинцовского городского округа</oddHeader>
    <oddFooter>&amp;L 23.09.2019 14:45:02&amp;R&amp;P/&amp;N</oddFooter>
    <evenHeader>&amp;LФКУ Администрации Одинцовского городского округа</evenHeader>
    <evenFooter>&amp;L 23.09.2019 14:45:02&amp;R&amp;P/&amp;N</evenFooter>
    <firstHeader>&amp;LФКУ Администрации Одинцовского городского округа</firstHeader>
    <firstFooter>&amp;L 23.09.2019 14:45:02&amp;R&amp;P/&amp;N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Одиночкин Сергей Станиславович</cp:lastModifiedBy>
  <cp:lastPrinted>2019-09-25T07:31:30Z</cp:lastPrinted>
  <dcterms:created xsi:type="dcterms:W3CDTF">2019-09-23T11:45:02Z</dcterms:created>
  <dcterms:modified xsi:type="dcterms:W3CDTF">2019-10-01T08:39:36Z</dcterms:modified>
</cp:coreProperties>
</file>