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20191001\ФКУ\ДЛЯ РАЗМЕЩЕНИЯ НА САЙТЕ\"/>
    </mc:Choice>
  </mc:AlternateContent>
  <bookViews>
    <workbookView xWindow="630" yWindow="510" windowWidth="27495" windowHeight="13995"/>
  </bookViews>
  <sheets>
    <sheet name="Лист 1" sheetId="2" r:id="rId1"/>
  </sheets>
  <definedNames>
    <definedName name="_xlnm.Print_Titles" localSheetId="0">'Лист 1'!$4:$5</definedName>
  </definedNames>
  <calcPr calcId="162913"/>
</workbook>
</file>

<file path=xl/calcChain.xml><?xml version="1.0" encoding="utf-8"?>
<calcChain xmlns="http://schemas.openxmlformats.org/spreadsheetml/2006/main">
  <c r="E7" i="2" l="1"/>
  <c r="J8" i="2"/>
  <c r="J9" i="2"/>
  <c r="J10" i="2"/>
  <c r="J11" i="2"/>
  <c r="J13" i="2"/>
  <c r="J15" i="2"/>
  <c r="J16" i="2"/>
  <c r="J17" i="2"/>
  <c r="J18" i="2"/>
  <c r="J19" i="2"/>
  <c r="J20" i="2"/>
  <c r="J21" i="2"/>
  <c r="J22" i="2"/>
  <c r="J24" i="2"/>
  <c r="J27" i="2"/>
  <c r="J29" i="2"/>
  <c r="J30" i="2"/>
  <c r="J34" i="2"/>
  <c r="J35" i="2"/>
  <c r="J36" i="2"/>
  <c r="J40" i="2"/>
  <c r="J41" i="2"/>
  <c r="J42" i="2"/>
  <c r="J43" i="2"/>
  <c r="J45" i="2"/>
  <c r="J46" i="2"/>
  <c r="J47" i="2"/>
  <c r="J51" i="2"/>
  <c r="J52" i="2"/>
  <c r="J53" i="2"/>
  <c r="J54" i="2"/>
  <c r="J55" i="2"/>
  <c r="J56" i="2"/>
  <c r="J57" i="2"/>
  <c r="J58" i="2"/>
  <c r="J59" i="2"/>
  <c r="J60" i="2"/>
  <c r="J61" i="2"/>
  <c r="J62" i="2"/>
  <c r="J64" i="2"/>
  <c r="J65" i="2"/>
  <c r="J66" i="2"/>
  <c r="J67" i="2"/>
  <c r="J68" i="2"/>
  <c r="J70" i="2"/>
  <c r="J71" i="2"/>
  <c r="J72" i="2"/>
  <c r="J74" i="2"/>
  <c r="J75" i="2"/>
  <c r="J76" i="2"/>
  <c r="J78" i="2"/>
  <c r="J79" i="2"/>
  <c r="J80" i="2"/>
  <c r="J81" i="2"/>
  <c r="J82" i="2"/>
  <c r="J84" i="2"/>
  <c r="J87" i="2"/>
  <c r="J90" i="2"/>
  <c r="J91" i="2"/>
  <c r="J92" i="2"/>
  <c r="J98" i="2"/>
  <c r="J99" i="2"/>
  <c r="J100" i="2"/>
  <c r="J101" i="2"/>
  <c r="J103" i="2"/>
  <c r="J104" i="2"/>
  <c r="J105" i="2"/>
  <c r="J106" i="2"/>
  <c r="J111" i="2"/>
  <c r="J119" i="2"/>
  <c r="J120" i="2"/>
  <c r="J121" i="2"/>
  <c r="J122" i="2"/>
  <c r="J123" i="2"/>
  <c r="J124" i="2"/>
  <c r="J126" i="2"/>
  <c r="J127" i="2"/>
  <c r="J128" i="2"/>
  <c r="J130" i="2"/>
  <c r="J131" i="2"/>
  <c r="J132" i="2"/>
  <c r="J133" i="2"/>
  <c r="J134" i="2"/>
  <c r="J136" i="2"/>
  <c r="J137" i="2"/>
  <c r="J138" i="2"/>
  <c r="J139" i="2"/>
  <c r="J6" i="2"/>
  <c r="I11" i="2"/>
  <c r="I13" i="2"/>
  <c r="I16" i="2"/>
  <c r="I17" i="2"/>
  <c r="I18" i="2"/>
  <c r="I19" i="2"/>
  <c r="I22" i="2"/>
  <c r="I24" i="2"/>
  <c r="I27" i="2"/>
  <c r="I29" i="2"/>
  <c r="I30" i="2"/>
  <c r="I35" i="2"/>
  <c r="I36" i="2"/>
  <c r="I43" i="2"/>
  <c r="I45" i="2"/>
  <c r="I46" i="2"/>
  <c r="I47" i="2"/>
  <c r="I52" i="2"/>
  <c r="I54" i="2"/>
  <c r="I56" i="2"/>
  <c r="I57" i="2"/>
  <c r="I58" i="2"/>
  <c r="I60" i="2"/>
  <c r="I61" i="2"/>
  <c r="I65" i="2"/>
  <c r="I67" i="2"/>
  <c r="I68" i="2"/>
  <c r="I71" i="2"/>
  <c r="I72" i="2"/>
  <c r="I76" i="2"/>
  <c r="I79" i="2"/>
  <c r="I81" i="2"/>
  <c r="I90" i="2"/>
  <c r="I100" i="2"/>
  <c r="I103" i="2"/>
  <c r="I119" i="2"/>
  <c r="I121" i="2"/>
  <c r="I122" i="2"/>
  <c r="I123" i="2"/>
  <c r="I124" i="2"/>
  <c r="I125" i="2"/>
  <c r="I126" i="2"/>
  <c r="I128" i="2"/>
  <c r="I129" i="2"/>
  <c r="I130" i="2"/>
  <c r="I132" i="2"/>
  <c r="I134" i="2"/>
  <c r="I135" i="2"/>
  <c r="I137" i="2"/>
  <c r="I138" i="2"/>
  <c r="H11" i="2"/>
  <c r="H12" i="2"/>
  <c r="H13" i="2"/>
  <c r="H14" i="2"/>
  <c r="H16" i="2"/>
  <c r="H17" i="2"/>
  <c r="H18" i="2"/>
  <c r="H19" i="2"/>
  <c r="H22" i="2"/>
  <c r="H23" i="2"/>
  <c r="H24" i="2"/>
  <c r="H25" i="2"/>
  <c r="H26" i="2"/>
  <c r="H27" i="2"/>
  <c r="H28" i="2"/>
  <c r="H29" i="2"/>
  <c r="H30" i="2"/>
  <c r="H32" i="2"/>
  <c r="H33" i="2"/>
  <c r="H35" i="2"/>
  <c r="H36" i="2"/>
  <c r="H38" i="2"/>
  <c r="H39" i="2"/>
  <c r="H43" i="2"/>
  <c r="H44" i="2"/>
  <c r="H45" i="2"/>
  <c r="H46" i="2"/>
  <c r="H47" i="2"/>
  <c r="H48" i="2"/>
  <c r="H50" i="2"/>
  <c r="H52" i="2"/>
  <c r="H54" i="2"/>
  <c r="H56" i="2"/>
  <c r="H57" i="2"/>
  <c r="H58" i="2"/>
  <c r="H60" i="2"/>
  <c r="H61" i="2"/>
  <c r="H63" i="2"/>
  <c r="H65" i="2"/>
  <c r="H67" i="2"/>
  <c r="H68" i="2"/>
  <c r="H69" i="2"/>
  <c r="H71" i="2"/>
  <c r="H72" i="2"/>
  <c r="H73" i="2"/>
  <c r="H76" i="2"/>
  <c r="H77" i="2"/>
  <c r="H78" i="2"/>
  <c r="H79" i="2"/>
  <c r="H81" i="2"/>
  <c r="H83" i="2"/>
  <c r="H85" i="2"/>
  <c r="H86" i="2"/>
  <c r="H87" i="2"/>
  <c r="H88" i="2"/>
  <c r="H89" i="2"/>
  <c r="H90" i="2"/>
  <c r="H92" i="2"/>
  <c r="H94" i="2"/>
  <c r="H96" i="2"/>
  <c r="H98" i="2"/>
  <c r="H100" i="2"/>
  <c r="H102" i="2"/>
  <c r="H103" i="2"/>
  <c r="H111" i="2"/>
  <c r="H119" i="2"/>
  <c r="H121" i="2"/>
  <c r="H122" i="2"/>
  <c r="H123" i="2"/>
  <c r="H124" i="2"/>
  <c r="H125" i="2"/>
  <c r="H126" i="2"/>
  <c r="H128" i="2"/>
  <c r="H129" i="2"/>
  <c r="H130" i="2"/>
  <c r="H132" i="2"/>
  <c r="H134" i="2"/>
  <c r="H135" i="2"/>
  <c r="H137" i="2"/>
  <c r="H138" i="2"/>
  <c r="G11" i="2"/>
  <c r="G13" i="2"/>
  <c r="G16" i="2"/>
  <c r="G17" i="2"/>
  <c r="G18" i="2"/>
  <c r="G19" i="2"/>
  <c r="G22" i="2"/>
  <c r="G24" i="2"/>
  <c r="G25" i="2"/>
  <c r="G26" i="2"/>
  <c r="G27" i="2"/>
  <c r="G28" i="2"/>
  <c r="G29" i="2"/>
  <c r="G30" i="2"/>
  <c r="G35" i="2"/>
  <c r="G36" i="2"/>
  <c r="G43" i="2"/>
  <c r="G45" i="2"/>
  <c r="G46" i="2"/>
  <c r="G47" i="2"/>
  <c r="G49" i="2"/>
  <c r="G52" i="2"/>
  <c r="G54" i="2"/>
  <c r="G56" i="2"/>
  <c r="G57" i="2"/>
  <c r="G58" i="2"/>
  <c r="G60" i="2"/>
  <c r="G61" i="2"/>
  <c r="G65" i="2"/>
  <c r="G67" i="2"/>
  <c r="G68" i="2"/>
  <c r="G71" i="2"/>
  <c r="G72" i="2"/>
  <c r="G76" i="2"/>
  <c r="G78" i="2"/>
  <c r="G79" i="2"/>
  <c r="G81" i="2"/>
  <c r="G84" i="2"/>
  <c r="G87" i="2"/>
  <c r="G90" i="2"/>
  <c r="G91" i="2"/>
  <c r="G92" i="2"/>
  <c r="G98" i="2"/>
  <c r="G100" i="2"/>
  <c r="G103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1" i="2"/>
  <c r="G122" i="2"/>
  <c r="G123" i="2"/>
  <c r="G124" i="2"/>
  <c r="G125" i="2"/>
  <c r="G126" i="2"/>
  <c r="G128" i="2"/>
  <c r="G129" i="2"/>
  <c r="G130" i="2"/>
  <c r="G132" i="2"/>
  <c r="G134" i="2"/>
  <c r="G135" i="2"/>
  <c r="G137" i="2"/>
  <c r="G138" i="2"/>
  <c r="J7" i="2"/>
  <c r="D131" i="2"/>
  <c r="D95" i="2"/>
  <c r="H95" i="2" s="1"/>
  <c r="D93" i="2"/>
  <c r="H93" i="2" s="1"/>
  <c r="D91" i="2"/>
  <c r="H91" i="2" s="1"/>
  <c r="D84" i="2"/>
  <c r="H84" i="2" s="1"/>
  <c r="D82" i="2"/>
  <c r="D75" i="2"/>
  <c r="D31" i="2"/>
  <c r="H31" i="2" s="1"/>
  <c r="H82" i="2" l="1"/>
  <c r="H131" i="2"/>
  <c r="H75" i="2"/>
  <c r="D21" i="2"/>
  <c r="D10" i="2"/>
  <c r="D136" i="2"/>
  <c r="D133" i="2"/>
  <c r="D127" i="2"/>
  <c r="D120" i="2"/>
  <c r="D106" i="2"/>
  <c r="D101" i="2"/>
  <c r="D99" i="2"/>
  <c r="D80" i="2"/>
  <c r="D70" i="2"/>
  <c r="D66" i="2"/>
  <c r="D64" i="2"/>
  <c r="D59" i="2"/>
  <c r="D55" i="2"/>
  <c r="D53" i="2"/>
  <c r="D51" i="2"/>
  <c r="D42" i="2"/>
  <c r="D37" i="2"/>
  <c r="D34" i="2"/>
  <c r="D15" i="2"/>
  <c r="C42" i="2"/>
  <c r="G42" i="2" s="1"/>
  <c r="C75" i="2"/>
  <c r="I75" i="2" s="1"/>
  <c r="C82" i="2"/>
  <c r="G82" i="2" s="1"/>
  <c r="C99" i="2"/>
  <c r="G99" i="2" s="1"/>
  <c r="C101" i="2"/>
  <c r="G101" i="2" s="1"/>
  <c r="C120" i="2"/>
  <c r="G120" i="2" s="1"/>
  <c r="C106" i="2"/>
  <c r="G106" i="2" s="1"/>
  <c r="C127" i="2"/>
  <c r="G127" i="2" s="1"/>
  <c r="C133" i="2"/>
  <c r="G133" i="2" s="1"/>
  <c r="C136" i="2"/>
  <c r="G136" i="2" s="1"/>
  <c r="C131" i="2"/>
  <c r="G131" i="2" s="1"/>
  <c r="C80" i="2"/>
  <c r="G80" i="2" s="1"/>
  <c r="C70" i="2"/>
  <c r="C66" i="2"/>
  <c r="G66" i="2" s="1"/>
  <c r="C64" i="2"/>
  <c r="G64" i="2" s="1"/>
  <c r="C59" i="2"/>
  <c r="G59" i="2" s="1"/>
  <c r="C55" i="2"/>
  <c r="G55" i="2" s="1"/>
  <c r="H59" i="2" l="1"/>
  <c r="I59" i="2"/>
  <c r="H127" i="2"/>
  <c r="I127" i="2"/>
  <c r="D41" i="2"/>
  <c r="H42" i="2"/>
  <c r="I42" i="2"/>
  <c r="I80" i="2"/>
  <c r="H80" i="2"/>
  <c r="D9" i="2"/>
  <c r="H10" i="2"/>
  <c r="H51" i="2"/>
  <c r="I99" i="2"/>
  <c r="H99" i="2"/>
  <c r="D20" i="2"/>
  <c r="H21" i="2"/>
  <c r="I131" i="2"/>
  <c r="C74" i="2"/>
  <c r="G74" i="2" s="1"/>
  <c r="G75" i="2"/>
  <c r="H53" i="2"/>
  <c r="H101" i="2"/>
  <c r="I101" i="2"/>
  <c r="D74" i="2"/>
  <c r="C41" i="2"/>
  <c r="G41" i="2" s="1"/>
  <c r="I55" i="2"/>
  <c r="H55" i="2"/>
  <c r="I106" i="2"/>
  <c r="H106" i="2"/>
  <c r="H120" i="2"/>
  <c r="I120" i="2"/>
  <c r="H15" i="2"/>
  <c r="H34" i="2"/>
  <c r="I66" i="2"/>
  <c r="H66" i="2"/>
  <c r="H133" i="2"/>
  <c r="I133" i="2"/>
  <c r="C62" i="2"/>
  <c r="G62" i="2" s="1"/>
  <c r="G70" i="2"/>
  <c r="D7" i="2"/>
  <c r="H37" i="2"/>
  <c r="H70" i="2"/>
  <c r="I70" i="2"/>
  <c r="I136" i="2"/>
  <c r="H136" i="2"/>
  <c r="I82" i="2"/>
  <c r="I64" i="2"/>
  <c r="H64" i="2"/>
  <c r="D105" i="2"/>
  <c r="D62" i="2"/>
  <c r="C105" i="2"/>
  <c r="C53" i="2"/>
  <c r="G53" i="2" s="1"/>
  <c r="C51" i="2"/>
  <c r="G51" i="2" s="1"/>
  <c r="C34" i="2"/>
  <c r="G34" i="2" s="1"/>
  <c r="C37" i="2"/>
  <c r="C21" i="2"/>
  <c r="I21" i="2" s="1"/>
  <c r="C15" i="2"/>
  <c r="G15" i="2" s="1"/>
  <c r="C10" i="2"/>
  <c r="I15" i="2" l="1"/>
  <c r="I51" i="2"/>
  <c r="I34" i="2"/>
  <c r="H7" i="2"/>
  <c r="H41" i="2"/>
  <c r="I41" i="2"/>
  <c r="C104" i="2"/>
  <c r="G104" i="2" s="1"/>
  <c r="G105" i="2"/>
  <c r="H20" i="2"/>
  <c r="C9" i="2"/>
  <c r="G9" i="2" s="1"/>
  <c r="G10" i="2"/>
  <c r="D40" i="2"/>
  <c r="D8" i="2" s="1"/>
  <c r="I53" i="2"/>
  <c r="H62" i="2"/>
  <c r="I62" i="2"/>
  <c r="D104" i="2"/>
  <c r="I105" i="2"/>
  <c r="H105" i="2"/>
  <c r="I74" i="2"/>
  <c r="H74" i="2"/>
  <c r="I10" i="2"/>
  <c r="C20" i="2"/>
  <c r="G20" i="2" s="1"/>
  <c r="G21" i="2"/>
  <c r="H9" i="2"/>
  <c r="C40" i="2"/>
  <c r="H8" i="2" l="1"/>
  <c r="C7" i="2"/>
  <c r="C6" i="2" s="1"/>
  <c r="D6" i="2"/>
  <c r="I40" i="2"/>
  <c r="H40" i="2"/>
  <c r="C8" i="2"/>
  <c r="G8" i="2" s="1"/>
  <c r="G40" i="2"/>
  <c r="I9" i="2"/>
  <c r="I104" i="2"/>
  <c r="H104" i="2"/>
  <c r="I20" i="2"/>
  <c r="I8" i="2" l="1"/>
  <c r="C139" i="2"/>
  <c r="G139" i="2" s="1"/>
  <c r="G6" i="2"/>
  <c r="D139" i="2"/>
  <c r="I6" i="2"/>
  <c r="H6" i="2"/>
  <c r="G7" i="2"/>
  <c r="I7" i="2"/>
  <c r="I139" i="2" l="1"/>
  <c r="H139" i="2"/>
</calcChain>
</file>

<file path=xl/sharedStrings.xml><?xml version="1.0" encoding="utf-8"?>
<sst xmlns="http://schemas.openxmlformats.org/spreadsheetml/2006/main" count="280" uniqueCount="280">
  <si>
    <t>Единицы измерения: Руб.</t>
  </si>
  <si>
    <t>Наименование КБК</t>
  </si>
  <si>
    <t>КБК</t>
  </si>
  <si>
    <t>НАЛОГОВЫЕ И НЕНАЛОГОВЫЕ ДОХОДЫ</t>
  </si>
  <si>
    <t>000 1 00 00000 00 0000 000</t>
  </si>
  <si>
    <t>Налоговые доходы</t>
  </si>
  <si>
    <t>Неналоговые доходы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</si>
  <si>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</si>
  <si>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</si>
  <si>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</si>
  <si>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</si>
  <si>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</si>
  <si>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</si>
  <si>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</si>
  <si>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</si>
  <si>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</si>
  <si>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</si>
  <si>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</si>
  <si>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НАЛОГИ НА ТОВАРЫ (РАБОТЫ, УСЛУГИ), РЕАЛИЗУЕМЫЕ НА ТЕРРИТОРИИ РОССИЙСКОЙ ФЕДЕРАЦИИ</t>
  </si>
  <si>
    <t>000 1 03 00000 00 0000 000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</si>
  <si>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</si>
  <si>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</si>
  <si>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</si>
  <si>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</si>
  <si>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</si>
  <si>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</si>
  <si>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</si>
  <si>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</si>
  <si>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</si>
  <si>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</si>
  <si>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</si>
  <si>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</si>
  <si>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доходы</t>
  </si>
  <si>
    <t>000 1 05 01011 01 0000 110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</si>
  <si>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</si>
  <si>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</si>
  <si>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</si>
  <si>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</si>
  <si>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</si>
  <si>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</si>
  <si>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</si>
  <si>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</si>
  <si>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Единый налог на вмененный доход для отдельных видов деятельности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</si>
  <si>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</si>
  <si>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</si>
  <si>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</si>
  <si>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</si>
  <si>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000 1 05 03010 01 0000 110</t>
  </si>
  <si>
    <t>000 1 05 04020 02 0000 110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</si>
  <si>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</si>
  <si>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</si>
  <si>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</si>
  <si>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</si>
  <si>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выдачу разрешения на установку рекламной конструкции</t>
  </si>
  <si>
    <t>000 1 08 07150 01 0000 110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</si>
  <si>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 (сумма платежа (перерасчеты, недоимка и задолженность по соответствующему платежу, в том числе по отмененному)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</si>
  <si>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</si>
  <si>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</si>
  <si>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</si>
  <si>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</si>
  <si>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</si>
  <si>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</si>
  <si>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</si>
  <si>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</si>
  <si>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</si>
  <si>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</si>
  <si>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</si>
  <si>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000 1 11 05025 05 0000 120</t>
  </si>
  <si>
    <t>Доходы от сдачи в аренду имущества, составляющего казну муниципальных районов (за исключением земельных участков)</t>
  </si>
  <si>
    <t>000 1 11 05075 05 0000 120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</si>
  <si>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</si>
  <si>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000 1 11 05313 05 0000 120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</si>
  <si>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муниципальных районов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</si>
  <si>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</si>
  <si>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</si>
  <si>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</si>
  <si>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</si>
  <si>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</si>
  <si>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</si>
  <si>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</si>
  <si>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ПЛАТЕЖИ ПРИ ПОЛЬЗОВАНИИ ПРИРОДНЫМИ РЕСУРСАМИ</t>
  </si>
  <si>
    <t>000 1 12 00000 00 0000 000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</si>
  <si>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</si>
  <si>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</si>
  <si>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</si>
  <si>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</si>
  <si>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</si>
  <si>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И КОМПЕНСАЦИИ ЗАТРАТ ГОСУДАРСТВА</t>
  </si>
  <si>
    <t>000 1 13 00000 00 0000 000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</si>
  <si>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</si>
  <si>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</si>
  <si>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компенсации затрат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</si>
  <si>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</si>
  <si>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</si>
  <si>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</si>
  <si>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</si>
  <si>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</si>
  <si>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</si>
  <si>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</si>
  <si>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</si>
  <si>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</si>
  <si>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</si>
  <si>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</si>
  <si>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</si>
  <si>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</si>
  <si>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</si>
  <si>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000 1 14 06025 05 0000 430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</si>
  <si>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</si>
  <si>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</si>
  <si>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</si>
  <si>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000 1 14 06313 05 0000 430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</si>
  <si>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</si>
  <si>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000 1 14 06313 13 0000 430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</si>
  <si>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муниципальных районов</t>
  </si>
  <si>
    <t>000 1 14 06325 05 0000 430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</si>
  <si>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</si>
  <si>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</si>
  <si>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</si>
  <si>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</si>
  <si>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</si>
  <si>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</si>
  <si>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</si>
  <si>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</si>
  <si>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</si>
  <si>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</si>
  <si>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</si>
  <si>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</si>
  <si>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нарушение бюджетного законодательства Российской Федерации</t>
  </si>
  <si>
    <t>000 1 16 18000 00 0000 140</t>
  </si>
  <si>
    <t>Денежные взыскания (штрафы) за нарушение бюджетного законодательства (в части бюджетов муниципальных районов)</t>
  </si>
  <si>
    <t>000 1 16 18050 05 0000 140</t>
  </si>
  <si>
    <t>Денежные взыскания (штрафы) за нарушение законодательства Российской Федерации о государственных внебюджетных фондах и о конкретных видах обязательного социального страхования, бюджетного законодательства (в части бюджетов государственных внебюджетных фондов)</t>
  </si>
  <si>
    <t>000 1 16 20000 00 0000 140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</si>
  <si>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</si>
  <si>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</si>
  <si>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 недрах</t>
  </si>
  <si>
    <t>000 1 16 25010 01 0000 140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</si>
  <si>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</si>
  <si>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</si>
  <si>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</si>
  <si>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</si>
  <si>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водного законодательства, установленное на водных объектах, находящихся в собственности муниципальных районов</t>
  </si>
  <si>
    <t>000 1 16 25085 05 0000 140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</si>
  <si>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</si>
  <si>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</si>
  <si>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</si>
  <si>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</si>
  <si>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Прочие денежные взыскания (штрафы) за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</si>
  <si>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</si>
  <si>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</si>
  <si>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</si>
  <si>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</si>
  <si>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</si>
  <si>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</si>
  <si>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</si>
  <si>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</si>
  <si>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</si>
  <si>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электроэнергетике</t>
  </si>
  <si>
    <t>000 1 16 41000 01 0000 140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</si>
  <si>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</si>
  <si>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</si>
  <si>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</si>
  <si>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</si>
  <si>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</si>
  <si>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</si>
  <si>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</si>
  <si>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</si>
  <si>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</si>
  <si>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</si>
  <si>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Прочие неналоговые доходы</t>
  </si>
  <si>
    <t>000 1 17 05000 00 0000 180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</si>
  <si>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</si>
  <si>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</si>
  <si>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</si>
  <si>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</si>
  <si>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</si>
  <si>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</si>
  <si>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районов на мероприятия по стимулированию программ развития жилищного строительства субъектов Российской Федерации</t>
  </si>
  <si>
    <t>Субсидии бюджетам муниципальных районов на обновление материально-технической базы для формирования у обучающихся современных технологических и гуманитарных навыков</t>
  </si>
  <si>
    <t>Субсидии бюджетам муниципальных районов на поддержку образования для детей с ограниченными возможностями здоровья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</si>
  <si>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</si>
  <si>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Субсидии бюджетам муниципальных районов на приобретение спортивного оборудования и инвентаря для приведения организаций спортивной подготовки в нормативное состояние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</si>
  <si>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</si>
  <si>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000 2 02 25555 00 0000 150</t>
  </si>
  <si>
    <t>Прочие субсидии бюджетам муниципальных районов</t>
  </si>
  <si>
    <t>000 2 02 29999 05 0000 150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</si>
  <si>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</si>
  <si>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</si>
  <si>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</si>
  <si>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000 2 02 30022 00 0000 150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</si>
  <si>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</si>
  <si>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</si>
  <si>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</si>
  <si>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</si>
  <si>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</si>
  <si>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000 2 02 35082 00 0000 150</t>
  </si>
  <si>
    <t>Прочие субвенции</t>
  </si>
  <si>
    <t>000 2 02 39999 00 0000 150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</si>
  <si>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</si>
  <si>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</si>
  <si>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</si>
  <si>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</si>
  <si>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</si>
  <si>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056 2 02 45160 05 0000 150</t>
  </si>
  <si>
    <t>Прочие межбюджетные трансферты, передаваемые бюджетам</t>
  </si>
  <si>
    <t>000 2 02 49999 00 0000 150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</si>
  <si>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</si>
  <si>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</si>
  <si>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</si>
  <si>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</si>
  <si>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</si>
  <si>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</si>
  <si>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</si>
  <si>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</si>
  <si>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</si>
  <si>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</si>
  <si>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</si>
  <si>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ИТОГО ДОХОДОВ</t>
  </si>
  <si>
    <t>000 8 50 00000 00 0000 000</t>
  </si>
  <si>
    <t>План на 2019</t>
  </si>
  <si>
    <t>Исполнено
за  I полугодие 2019</t>
  </si>
  <si>
    <t>Исполнено
за  I полугодие 2018</t>
  </si>
  <si>
    <t>План на 2018</t>
  </si>
  <si>
    <t>182 1 01 02050 01 0000 110</t>
  </si>
  <si>
    <t xml:space="preserve">Налог, взимаемый в связи с применением патентной системы налогообложения, зачисляемый в бюджеты муниципальных районов </t>
  </si>
  <si>
    <t>000 109 00000 00 0000 000</t>
  </si>
  <si>
    <t>000 1 09 07033 05 0000 110</t>
  </si>
  <si>
    <t>000 1 09 07053 05 0000 110</t>
  </si>
  <si>
    <t>000 1 11 05013 10 0000 120</t>
  </si>
  <si>
    <t>000 1 11 05313 13 0000 120</t>
  </si>
  <si>
    <t xml:space="preserve">Плата за выбросы загрязняющих веществ в атмосферный воздух стационарными объектами </t>
  </si>
  <si>
    <t>000 202 20041 05 0000 150</t>
  </si>
  <si>
    <t>000 202 20051 05 0000 150</t>
  </si>
  <si>
    <t>000 202 20077 05 0000 150</t>
  </si>
  <si>
    <t>000 202 20216 05 0000 150</t>
  </si>
  <si>
    <t>000 2 02 25229 05 0000 150</t>
  </si>
  <si>
    <t>000 2 02 25210 05 0000 150</t>
  </si>
  <si>
    <t>000 2 02 25187 05 0000 150</t>
  </si>
  <si>
    <t>000 2 02 25169 05 0000 150</t>
  </si>
  <si>
    <t>000 2 02 25021 05 0000 150</t>
  </si>
  <si>
    <t>000 202 25497 05 0000 150</t>
  </si>
  <si>
    <t>000 202 25567 05 0000 150</t>
  </si>
  <si>
    <t>000 2 07 05030 05 0000 150</t>
  </si>
  <si>
    <t>000 2 19 45160 05 0000 150</t>
  </si>
  <si>
    <t>000 2 19 60010 05 0000 150</t>
  </si>
  <si>
    <t>000 2 18 00000 00 0000 180</t>
  </si>
  <si>
    <t>000 2 02 35085 00 0000 150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</si>
  <si>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</si>
  <si>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Субсидии бюджетам муниципальных районов на реализацию федеральных целевых программ</t>
  </si>
  <si>
    <t>Субсидии бюджетам муниципальных районов на софинансирование капитальных вложений в объекты муниципальной собственности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</si>
  <si>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</t>
  </si>
  <si>
    <t>Субсидии бюджетам муниципальных районов на реализацию мероприятий по обеспечению жильем молодых семей</t>
  </si>
  <si>
    <t>Субсидии бюджетам муниципальных районов на реализацию мероприятий по устойчивому развитию сельских территорий</t>
  </si>
  <si>
    <t>Субвенции бюджетам муниципальных районов на обеспечение жильем граждан, уволенных с военной службы (службы), и приравненных к ним лиц</t>
  </si>
  <si>
    <t>Доходы бюджетов бюджетной системы Российской Федерации от возврата организациями остатков субсидий прошлых лет</t>
  </si>
  <si>
    <t>Прочие местные налоги и сборы, мобилизуемые на территориях муниципальных районов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</si>
  <si>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</si>
  <si>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НАЛОГИ НА ИМУЩЕСТВО</t>
  </si>
  <si>
    <t>000 106 00000 00 0000 000</t>
  </si>
  <si>
    <t>Земельный налог с организаций, обладающих земельным участком, расположенным и границах межселенных территорий</t>
  </si>
  <si>
    <t>000 1 06 01030 05 0000 110</t>
  </si>
  <si>
    <t>000 1 06 06033 05 0000 110</t>
  </si>
  <si>
    <t>ЗАДОЛЖЕННОСТЬ И ПЕРЕРАСЧЕТЫ ПО ОТМЕНЕННЫМ НАЛОГАМ, СБОРАМ И ИНЫМ ОБЯЗАТЕЛЬНЫМ ПЛАТЕЖАМ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</si>
  <si>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</si>
  <si>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</si>
  <si>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Доходы от продажи квартир, находящихся в собственности муниципальных районов</t>
  </si>
  <si>
    <t>000 1 14 01050 05 0000 410</t>
  </si>
  <si>
    <t>Денежные взыскания (штрафы)за нарушение земельного законодательства (Федеральная служба государственной регистрации, кадастра и картографии)</t>
  </si>
  <si>
    <t>000 1 16 25060 01 0000 140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</si>
  <si>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</si>
  <si>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000 1 16 23051 05 0000 140</t>
  </si>
  <si>
    <t>000 1 11 05325 05 0000 120</t>
  </si>
  <si>
    <t>000 1 11 07015 05 0000 120</t>
  </si>
  <si>
    <t>Отклонение плана 2018 от плана 2019 года</t>
  </si>
  <si>
    <t>Отклонение исполнения I полугодия 2018 от I  полугодия 2019</t>
  </si>
  <si>
    <t>7= 5-3</t>
  </si>
  <si>
    <t>8 =6-4</t>
  </si>
  <si>
    <t>% исполнения плана 2018</t>
  </si>
  <si>
    <t>% исполнения плана 2019</t>
  </si>
  <si>
    <t>Исполнение бюджета Одинцовского муниципального района Московской области по видам доходов за I полугодие 2018 и 2019 годов.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</si>
</sst>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;[Red]\-#,##0.00"/>
    <numFmt numFmtId="165" formatCode="#,##0.00_ ;[Red]\-#,##0.00\ "/>
  </numFmts>
  <fonts count="5" x14ac:knownFonts="1">
    <font>
      <sz val="11"/>
      <color rgb="FF000000"/>
      <name val="Calibri"/>
      <family val="2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 applyBorder="0"/>
  </cellStyleXfs>
  <cellXfs count="26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164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165" fontId="0" fillId="0" borderId="0" xfId="0" applyNumberFormat="1" applyFill="1" applyAlignment="1" applyProtection="1"/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164" fontId="3" fillId="0" borderId="1" xfId="0" applyNumberFormat="1" applyFont="1" applyFill="1" applyBorder="1" applyAlignment="1" applyProtection="1">
      <alignment horizontal="right" vertical="center" wrapText="1"/>
    </xf>
    <xf numFmtId="4" fontId="3" fillId="0" borderId="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horizontal="center" wrapText="1"/>
    </xf>
    <xf numFmtId="0" fontId="4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left" wrapText="1"/>
    </xf>
    <xf numFmtId="0" fontId="1" fillId="0" borderId="0" xfId="0" applyNumberFormat="1" applyFont="1" applyFill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tabSelected="1" zoomScaleNormal="100" workbookViewId="0">
      <selection activeCell="K27" sqref="K27"/>
    </sheetView>
  </sheetViews>
  <sheetFormatPr defaultRowHeight="15" x14ac:dyDescent="0.25"/>
  <cols>
    <col min="1" max="1" width="50.7109375" style="3" customWidth="1"/>
    <col min="2" max="2" width="24.7109375" style="3" customWidth="1"/>
    <col min="3" max="3" width="16.140625" style="3" customWidth="1"/>
    <col min="4" max="4" width="15.5703125" customWidth="1"/>
    <col min="5" max="5" width="16.28515625" style="6" customWidth="1"/>
    <col min="6" max="6" width="16" style="6" customWidth="1"/>
    <col min="7" max="7" width="15.85546875" customWidth="1"/>
    <col min="8" max="8" width="15.5703125" customWidth="1"/>
    <col min="9" max="9" width="11.140625" customWidth="1"/>
    <col min="10" max="10" width="11.42578125" customWidth="1"/>
    <col min="12" max="12" width="15.42578125" bestFit="1" customWidth="1"/>
    <col min="13" max="13" width="18" customWidth="1"/>
  </cols>
  <sheetData>
    <row r="1" spans="1:13" ht="16.5" x14ac:dyDescent="0.25">
      <c r="A1" s="22" t="s">
        <v>279</v>
      </c>
      <c r="B1" s="23"/>
      <c r="C1" s="23"/>
      <c r="D1" s="23"/>
      <c r="E1" s="23"/>
      <c r="F1" s="23"/>
      <c r="G1" s="23"/>
      <c r="H1" s="23"/>
      <c r="I1" s="23"/>
      <c r="J1" s="23"/>
    </row>
    <row r="2" spans="1:13" x14ac:dyDescent="0.25">
      <c r="A2" s="4"/>
      <c r="D2" s="3"/>
    </row>
    <row r="3" spans="1:13" x14ac:dyDescent="0.25">
      <c r="A3" s="24" t="s">
        <v>0</v>
      </c>
      <c r="B3" s="25"/>
      <c r="C3" s="25"/>
      <c r="D3" s="25"/>
      <c r="E3" s="25"/>
    </row>
    <row r="4" spans="1:13" ht="63.75" x14ac:dyDescent="0.25">
      <c r="A4" s="17" t="s">
        <v>1</v>
      </c>
      <c r="B4" s="17" t="s">
        <v>2</v>
      </c>
      <c r="C4" s="17" t="s">
        <v>222</v>
      </c>
      <c r="D4" s="17" t="s">
        <v>221</v>
      </c>
      <c r="E4" s="17" t="s">
        <v>219</v>
      </c>
      <c r="F4" s="17" t="s">
        <v>220</v>
      </c>
      <c r="G4" s="17" t="s">
        <v>273</v>
      </c>
      <c r="H4" s="17" t="s">
        <v>274</v>
      </c>
      <c r="I4" s="17" t="s">
        <v>277</v>
      </c>
      <c r="J4" s="17" t="s">
        <v>278</v>
      </c>
    </row>
    <row r="5" spans="1:13" x14ac:dyDescent="0.25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18" t="s">
        <v>275</v>
      </c>
      <c r="H5" s="8" t="s">
        <v>276</v>
      </c>
      <c r="I5" s="19">
        <v>9</v>
      </c>
      <c r="J5" s="16">
        <v>10</v>
      </c>
    </row>
    <row r="6" spans="1:13" x14ac:dyDescent="0.25">
      <c r="A6" s="9" t="s">
        <v>3</v>
      </c>
      <c r="B6" s="9" t="s">
        <v>4</v>
      </c>
      <c r="C6" s="10">
        <f>C7+C8</f>
        <v>3788471000</v>
      </c>
      <c r="D6" s="10">
        <f>D7+D8</f>
        <v>1950330006.1599998</v>
      </c>
      <c r="E6" s="11">
        <v>4613258433</v>
      </c>
      <c r="F6" s="11">
        <v>2173845113.2399998</v>
      </c>
      <c r="G6" s="20">
        <f>E6-C6</f>
        <v>824787433</v>
      </c>
      <c r="H6" s="20">
        <f>F6-D6</f>
        <v>223515107.07999992</v>
      </c>
      <c r="I6" s="20">
        <f>ROUND(D6/C6*100,2)</f>
        <v>51.48</v>
      </c>
      <c r="J6" s="20">
        <f>ROUND(F6/E6*100,2)</f>
        <v>47.12</v>
      </c>
    </row>
    <row r="7" spans="1:13" x14ac:dyDescent="0.25">
      <c r="A7" s="9" t="s">
        <v>5</v>
      </c>
      <c r="B7" s="9"/>
      <c r="C7" s="10">
        <f>C9+C15+C20+C34+C37</f>
        <v>2275817000</v>
      </c>
      <c r="D7" s="10">
        <f>D9+D15+D20+D34+D37+D31</f>
        <v>1144294389.0699999</v>
      </c>
      <c r="E7" s="11">
        <f>E9+E15+E20+E31+E34</f>
        <v>2995117000</v>
      </c>
      <c r="F7" s="11">
        <v>1392865497.26</v>
      </c>
      <c r="G7" s="20">
        <f t="shared" ref="G7:G70" si="0">E7-C7</f>
        <v>719300000</v>
      </c>
      <c r="H7" s="20">
        <f t="shared" ref="H7:H70" si="1">F7-D7</f>
        <v>248571108.19000006</v>
      </c>
      <c r="I7" s="20">
        <f t="shared" ref="I7:I70" si="2">ROUND(D7/C7*100,2)</f>
        <v>50.28</v>
      </c>
      <c r="J7" s="20">
        <f t="shared" ref="J7:J70" si="3">ROUND(F7/E7*100,2)</f>
        <v>46.5</v>
      </c>
      <c r="L7" s="2"/>
      <c r="M7" s="2"/>
    </row>
    <row r="8" spans="1:13" x14ac:dyDescent="0.25">
      <c r="A8" s="9" t="s">
        <v>6</v>
      </c>
      <c r="B8" s="9"/>
      <c r="C8" s="10">
        <f>C40+C55+C59+C62+C74+C101</f>
        <v>1512654000</v>
      </c>
      <c r="D8" s="10">
        <f>D40+D55+D59+D62+D74+D101</f>
        <v>806035617.09000003</v>
      </c>
      <c r="E8" s="11">
        <v>1618141433</v>
      </c>
      <c r="F8" s="11">
        <v>780979615.98000002</v>
      </c>
      <c r="G8" s="20">
        <f t="shared" si="0"/>
        <v>105487433</v>
      </c>
      <c r="H8" s="20">
        <f t="shared" si="1"/>
        <v>-25056001.110000014</v>
      </c>
      <c r="I8" s="20">
        <f t="shared" si="2"/>
        <v>53.29</v>
      </c>
      <c r="J8" s="20">
        <f t="shared" si="3"/>
        <v>48.26</v>
      </c>
    </row>
    <row r="9" spans="1:13" x14ac:dyDescent="0.25">
      <c r="A9" s="12" t="s">
        <v>7</v>
      </c>
      <c r="B9" s="12" t="s">
        <v>8</v>
      </c>
      <c r="C9" s="13">
        <f>C10</f>
        <v>960551000</v>
      </c>
      <c r="D9" s="13">
        <f>D10</f>
        <v>408798590.67000002</v>
      </c>
      <c r="E9" s="14">
        <v>1297488000</v>
      </c>
      <c r="F9" s="14">
        <v>523492045.63999999</v>
      </c>
      <c r="G9" s="21">
        <f t="shared" si="0"/>
        <v>336937000</v>
      </c>
      <c r="H9" s="21">
        <f t="shared" si="1"/>
        <v>114693454.96999997</v>
      </c>
      <c r="I9" s="21">
        <f t="shared" si="2"/>
        <v>42.56</v>
      </c>
      <c r="J9" s="21">
        <f t="shared" si="3"/>
        <v>40.35</v>
      </c>
    </row>
    <row r="10" spans="1:13" x14ac:dyDescent="0.25">
      <c r="A10" s="12" t="s">
        <v>9</v>
      </c>
      <c r="B10" s="12" t="s">
        <v>10</v>
      </c>
      <c r="C10" s="13">
        <f>C11+C13</f>
        <v>960551000</v>
      </c>
      <c r="D10" s="13">
        <f>D11+D13+D12</f>
        <v>408798590.67000002</v>
      </c>
      <c r="E10" s="14">
        <v>1297488000</v>
      </c>
      <c r="F10" s="14">
        <v>523492045.63999999</v>
      </c>
      <c r="G10" s="21">
        <f t="shared" si="0"/>
        <v>336937000</v>
      </c>
      <c r="H10" s="21">
        <f t="shared" si="1"/>
        <v>114693454.96999997</v>
      </c>
      <c r="I10" s="21">
        <f t="shared" si="2"/>
        <v>42.56</v>
      </c>
      <c r="J10" s="21">
        <f t="shared" si="3"/>
        <v>40.35</v>
      </c>
    </row>
    <row r="11" spans="1:13" ht="63.75" x14ac:dyDescent="0.25">
      <c r="A11" s="12" t="s">
        <v>11</v>
      </c>
      <c r="B11" s="12" t="s">
        <v>12</v>
      </c>
      <c r="C11" s="13">
        <v>759220000</v>
      </c>
      <c r="D11" s="13">
        <v>382348817.55000001</v>
      </c>
      <c r="E11" s="14">
        <v>911012000</v>
      </c>
      <c r="F11" s="14">
        <v>430582217.01999998</v>
      </c>
      <c r="G11" s="21">
        <f t="shared" si="0"/>
        <v>151792000</v>
      </c>
      <c r="H11" s="21">
        <f t="shared" si="1"/>
        <v>48233399.469999969</v>
      </c>
      <c r="I11" s="21">
        <f t="shared" si="2"/>
        <v>50.36</v>
      </c>
      <c r="J11" s="21">
        <f t="shared" si="3"/>
        <v>47.26</v>
      </c>
    </row>
    <row r="12" spans="1:13" ht="93.75" customHeight="1" x14ac:dyDescent="0.25">
      <c r="A12" s="12" t="s">
        <v>13</v>
      </c>
      <c r="B12" s="12" t="s">
        <v>14</v>
      </c>
      <c r="C12" s="13">
        <v>0</v>
      </c>
      <c r="D12" s="13">
        <v>2485940.2999999998</v>
      </c>
      <c r="E12" s="14">
        <v>0</v>
      </c>
      <c r="F12" s="14">
        <v>3455953.97</v>
      </c>
      <c r="G12" s="21">
        <v>0</v>
      </c>
      <c r="H12" s="21">
        <f t="shared" si="1"/>
        <v>970013.67000000039</v>
      </c>
      <c r="I12" s="21">
        <v>0</v>
      </c>
      <c r="J12" s="21">
        <v>0</v>
      </c>
    </row>
    <row r="13" spans="1:13" ht="38.25" x14ac:dyDescent="0.25">
      <c r="A13" s="12" t="s">
        <v>15</v>
      </c>
      <c r="B13" s="12" t="s">
        <v>16</v>
      </c>
      <c r="C13" s="13">
        <v>201331000</v>
      </c>
      <c r="D13" s="13">
        <v>23963832.82</v>
      </c>
      <c r="E13" s="14">
        <v>386476000</v>
      </c>
      <c r="F13" s="14">
        <v>89296687.459999993</v>
      </c>
      <c r="G13" s="21">
        <f t="shared" si="0"/>
        <v>185145000</v>
      </c>
      <c r="H13" s="21">
        <f t="shared" si="1"/>
        <v>65332854.639999993</v>
      </c>
      <c r="I13" s="21">
        <f t="shared" si="2"/>
        <v>11.9</v>
      </c>
      <c r="J13" s="21">
        <f t="shared" si="3"/>
        <v>23.11</v>
      </c>
    </row>
    <row r="14" spans="1:13" ht="51" x14ac:dyDescent="0.25">
      <c r="A14" s="12" t="s">
        <v>17</v>
      </c>
      <c r="B14" s="12" t="s">
        <v>223</v>
      </c>
      <c r="C14" s="13">
        <v>0</v>
      </c>
      <c r="D14" s="13">
        <v>0</v>
      </c>
      <c r="E14" s="14">
        <v>0</v>
      </c>
      <c r="F14" s="14">
        <v>157187.19</v>
      </c>
      <c r="G14" s="21">
        <v>0</v>
      </c>
      <c r="H14" s="21">
        <f t="shared" si="1"/>
        <v>157187.19</v>
      </c>
      <c r="I14" s="21">
        <v>0</v>
      </c>
      <c r="J14" s="21">
        <v>0</v>
      </c>
    </row>
    <row r="15" spans="1:13" ht="38.25" x14ac:dyDescent="0.25">
      <c r="A15" s="12" t="s">
        <v>18</v>
      </c>
      <c r="B15" s="12" t="s">
        <v>19</v>
      </c>
      <c r="C15" s="13">
        <f>C16+C17+C18+C19</f>
        <v>32925000</v>
      </c>
      <c r="D15" s="13">
        <f>D16+D17+D18+D19</f>
        <v>15030384.219999999</v>
      </c>
      <c r="E15" s="14">
        <v>34118000</v>
      </c>
      <c r="F15" s="14">
        <v>17902468.359999999</v>
      </c>
      <c r="G15" s="21">
        <f t="shared" si="0"/>
        <v>1193000</v>
      </c>
      <c r="H15" s="21">
        <f t="shared" si="1"/>
        <v>2872084.1400000006</v>
      </c>
      <c r="I15" s="21">
        <f t="shared" si="2"/>
        <v>45.65</v>
      </c>
      <c r="J15" s="21">
        <f t="shared" si="3"/>
        <v>52.47</v>
      </c>
    </row>
    <row r="16" spans="1:13" ht="94.5" customHeight="1" x14ac:dyDescent="0.25">
      <c r="A16" s="12" t="s">
        <v>20</v>
      </c>
      <c r="B16" s="12" t="s">
        <v>21</v>
      </c>
      <c r="C16" s="13">
        <v>12192000</v>
      </c>
      <c r="D16" s="13">
        <v>6513849.6399999997</v>
      </c>
      <c r="E16" s="14">
        <v>12372000</v>
      </c>
      <c r="F16" s="14">
        <v>8126968.0700000003</v>
      </c>
      <c r="G16" s="21">
        <f t="shared" si="0"/>
        <v>180000</v>
      </c>
      <c r="H16" s="21">
        <f t="shared" si="1"/>
        <v>1613118.4300000006</v>
      </c>
      <c r="I16" s="21">
        <f t="shared" si="2"/>
        <v>53.43</v>
      </c>
      <c r="J16" s="21">
        <f t="shared" si="3"/>
        <v>65.69</v>
      </c>
    </row>
    <row r="17" spans="1:13" ht="114.75" x14ac:dyDescent="0.25">
      <c r="A17" s="12" t="s">
        <v>22</v>
      </c>
      <c r="B17" s="12" t="s">
        <v>23</v>
      </c>
      <c r="C17" s="13">
        <v>114000</v>
      </c>
      <c r="D17" s="13">
        <v>49380.41</v>
      </c>
      <c r="E17" s="14">
        <v>87000</v>
      </c>
      <c r="F17" s="14">
        <v>61660.12</v>
      </c>
      <c r="G17" s="21">
        <f t="shared" si="0"/>
        <v>-27000</v>
      </c>
      <c r="H17" s="21">
        <f t="shared" si="1"/>
        <v>12279.71</v>
      </c>
      <c r="I17" s="21">
        <f t="shared" si="2"/>
        <v>43.32</v>
      </c>
      <c r="J17" s="21">
        <f t="shared" si="3"/>
        <v>70.87</v>
      </c>
    </row>
    <row r="18" spans="1:13" ht="102" x14ac:dyDescent="0.25">
      <c r="A18" s="12" t="s">
        <v>24</v>
      </c>
      <c r="B18" s="12" t="s">
        <v>25</v>
      </c>
      <c r="C18" s="13">
        <v>22685000</v>
      </c>
      <c r="D18" s="13">
        <v>9820538.8800000008</v>
      </c>
      <c r="E18" s="14">
        <v>23960000</v>
      </c>
      <c r="F18" s="14">
        <v>11261844.9</v>
      </c>
      <c r="G18" s="21">
        <f t="shared" si="0"/>
        <v>1275000</v>
      </c>
      <c r="H18" s="21">
        <f t="shared" si="1"/>
        <v>1441306.0199999996</v>
      </c>
      <c r="I18" s="21">
        <f t="shared" si="2"/>
        <v>43.29</v>
      </c>
      <c r="J18" s="21">
        <f t="shared" si="3"/>
        <v>47</v>
      </c>
    </row>
    <row r="19" spans="1:13" ht="102" x14ac:dyDescent="0.25">
      <c r="A19" s="12" t="s">
        <v>26</v>
      </c>
      <c r="B19" s="12" t="s">
        <v>27</v>
      </c>
      <c r="C19" s="13">
        <v>-2066000</v>
      </c>
      <c r="D19" s="13">
        <v>-1353384.71</v>
      </c>
      <c r="E19" s="14">
        <v>-2301000</v>
      </c>
      <c r="F19" s="14">
        <v>-1548004.73</v>
      </c>
      <c r="G19" s="21">
        <f t="shared" si="0"/>
        <v>-235000</v>
      </c>
      <c r="H19" s="21">
        <f t="shared" si="1"/>
        <v>-194620.02000000002</v>
      </c>
      <c r="I19" s="21">
        <f t="shared" si="2"/>
        <v>65.510000000000005</v>
      </c>
      <c r="J19" s="21">
        <f t="shared" si="3"/>
        <v>67.28</v>
      </c>
    </row>
    <row r="20" spans="1:13" x14ac:dyDescent="0.25">
      <c r="A20" s="12" t="s">
        <v>28</v>
      </c>
      <c r="B20" s="12" t="s">
        <v>29</v>
      </c>
      <c r="C20" s="13">
        <f>C21+C27+C29+C30</f>
        <v>1210999000</v>
      </c>
      <c r="D20" s="13">
        <f>D21+D27+D29+D30+D28</f>
        <v>686923648.42000008</v>
      </c>
      <c r="E20" s="14">
        <v>1587106000</v>
      </c>
      <c r="F20" s="14">
        <v>812444293.67999995</v>
      </c>
      <c r="G20" s="21">
        <f t="shared" si="0"/>
        <v>376107000</v>
      </c>
      <c r="H20" s="21">
        <f t="shared" si="1"/>
        <v>125520645.25999987</v>
      </c>
      <c r="I20" s="21">
        <f t="shared" si="2"/>
        <v>56.72</v>
      </c>
      <c r="J20" s="21">
        <f t="shared" si="3"/>
        <v>51.19</v>
      </c>
      <c r="L20" s="2"/>
      <c r="M20" s="2"/>
    </row>
    <row r="21" spans="1:13" ht="25.5" x14ac:dyDescent="0.25">
      <c r="A21" s="12" t="s">
        <v>30</v>
      </c>
      <c r="B21" s="12" t="s">
        <v>31</v>
      </c>
      <c r="C21" s="13">
        <f>C22+C23+C24+C25+C26</f>
        <v>916641000</v>
      </c>
      <c r="D21" s="13">
        <f>D22+D23+D24+D25+D26</f>
        <v>515517293.69000006</v>
      </c>
      <c r="E21" s="14">
        <v>1269713000</v>
      </c>
      <c r="F21" s="14">
        <v>645444479.57000005</v>
      </c>
      <c r="G21" s="21">
        <f t="shared" si="0"/>
        <v>353072000</v>
      </c>
      <c r="H21" s="21">
        <f t="shared" si="1"/>
        <v>129927185.88</v>
      </c>
      <c r="I21" s="21">
        <f t="shared" si="2"/>
        <v>56.24</v>
      </c>
      <c r="J21" s="21">
        <f t="shared" si="3"/>
        <v>50.83</v>
      </c>
      <c r="L21" s="2"/>
      <c r="M21" s="2"/>
    </row>
    <row r="22" spans="1:13" ht="25.5" x14ac:dyDescent="0.25">
      <c r="A22" s="12" t="s">
        <v>32</v>
      </c>
      <c r="B22" s="12" t="s">
        <v>33</v>
      </c>
      <c r="C22" s="13">
        <v>730838000</v>
      </c>
      <c r="D22" s="13">
        <v>397251641.69</v>
      </c>
      <c r="E22" s="14">
        <v>1015661000</v>
      </c>
      <c r="F22" s="14">
        <v>501000854.33999997</v>
      </c>
      <c r="G22" s="21">
        <f t="shared" si="0"/>
        <v>284823000</v>
      </c>
      <c r="H22" s="21">
        <f t="shared" si="1"/>
        <v>103749212.64999998</v>
      </c>
      <c r="I22" s="21">
        <f t="shared" si="2"/>
        <v>54.36</v>
      </c>
      <c r="J22" s="21">
        <f t="shared" si="3"/>
        <v>49.33</v>
      </c>
    </row>
    <row r="23" spans="1:13" ht="38.25" x14ac:dyDescent="0.25">
      <c r="A23" s="12" t="s">
        <v>34</v>
      </c>
      <c r="B23" s="12" t="s">
        <v>35</v>
      </c>
      <c r="C23" s="13">
        <v>0</v>
      </c>
      <c r="D23" s="13">
        <v>-119880.56</v>
      </c>
      <c r="E23" s="14">
        <v>0</v>
      </c>
      <c r="F23" s="14">
        <v>94812.47</v>
      </c>
      <c r="G23" s="21">
        <v>0</v>
      </c>
      <c r="H23" s="21">
        <f t="shared" si="1"/>
        <v>214693.03</v>
      </c>
      <c r="I23" s="21">
        <v>0</v>
      </c>
      <c r="J23" s="21">
        <v>0</v>
      </c>
    </row>
    <row r="24" spans="1:13" ht="51" x14ac:dyDescent="0.25">
      <c r="A24" s="12" t="s">
        <v>36</v>
      </c>
      <c r="B24" s="12" t="s">
        <v>37</v>
      </c>
      <c r="C24" s="13">
        <v>185803000</v>
      </c>
      <c r="D24" s="13">
        <v>118494818.3</v>
      </c>
      <c r="E24" s="14">
        <v>254052000</v>
      </c>
      <c r="F24" s="14">
        <v>144941827.09</v>
      </c>
      <c r="G24" s="21">
        <f t="shared" si="0"/>
        <v>68249000</v>
      </c>
      <c r="H24" s="21">
        <f t="shared" si="1"/>
        <v>26447008.790000007</v>
      </c>
      <c r="I24" s="21">
        <f t="shared" si="2"/>
        <v>63.77</v>
      </c>
      <c r="J24" s="21">
        <f t="shared" si="3"/>
        <v>57.05</v>
      </c>
    </row>
    <row r="25" spans="1:13" ht="51" x14ac:dyDescent="0.25">
      <c r="A25" s="12" t="s">
        <v>38</v>
      </c>
      <c r="B25" s="12" t="s">
        <v>39</v>
      </c>
      <c r="C25" s="13">
        <v>0</v>
      </c>
      <c r="D25" s="13">
        <v>-10805.96</v>
      </c>
      <c r="E25" s="14">
        <v>0</v>
      </c>
      <c r="F25" s="14">
        <v>9418.84</v>
      </c>
      <c r="G25" s="21">
        <f t="shared" si="0"/>
        <v>0</v>
      </c>
      <c r="H25" s="21">
        <f t="shared" si="1"/>
        <v>20224.8</v>
      </c>
      <c r="I25" s="21">
        <v>0</v>
      </c>
      <c r="J25" s="21">
        <v>0</v>
      </c>
    </row>
    <row r="26" spans="1:13" ht="38.25" x14ac:dyDescent="0.25">
      <c r="A26" s="12" t="s">
        <v>40</v>
      </c>
      <c r="B26" s="12" t="s">
        <v>41</v>
      </c>
      <c r="C26" s="13">
        <v>0</v>
      </c>
      <c r="D26" s="13">
        <v>-98479.78</v>
      </c>
      <c r="E26" s="14">
        <v>0</v>
      </c>
      <c r="F26" s="14">
        <v>-602433.17000000004</v>
      </c>
      <c r="G26" s="21">
        <f t="shared" si="0"/>
        <v>0</v>
      </c>
      <c r="H26" s="21">
        <f t="shared" si="1"/>
        <v>-503953.39</v>
      </c>
      <c r="I26" s="21">
        <v>0</v>
      </c>
      <c r="J26" s="21">
        <v>0</v>
      </c>
    </row>
    <row r="27" spans="1:13" ht="25.5" x14ac:dyDescent="0.25">
      <c r="A27" s="12" t="s">
        <v>42</v>
      </c>
      <c r="B27" s="12" t="s">
        <v>43</v>
      </c>
      <c r="C27" s="13">
        <v>214911000</v>
      </c>
      <c r="D27" s="13">
        <v>125940967.62</v>
      </c>
      <c r="E27" s="14">
        <v>218520000</v>
      </c>
      <c r="F27" s="14">
        <v>119062443.45</v>
      </c>
      <c r="G27" s="21">
        <f t="shared" si="0"/>
        <v>3609000</v>
      </c>
      <c r="H27" s="21">
        <f t="shared" si="1"/>
        <v>-6878524.1700000018</v>
      </c>
      <c r="I27" s="21">
        <f t="shared" si="2"/>
        <v>58.6</v>
      </c>
      <c r="J27" s="21">
        <f t="shared" si="3"/>
        <v>54.49</v>
      </c>
    </row>
    <row r="28" spans="1:13" ht="38.25" x14ac:dyDescent="0.25">
      <c r="A28" s="12" t="s">
        <v>44</v>
      </c>
      <c r="B28" s="12" t="s">
        <v>45</v>
      </c>
      <c r="C28" s="13">
        <v>0</v>
      </c>
      <c r="D28" s="13">
        <v>325695.49</v>
      </c>
      <c r="E28" s="14">
        <v>0</v>
      </c>
      <c r="F28" s="14">
        <v>86184.55</v>
      </c>
      <c r="G28" s="21">
        <f t="shared" si="0"/>
        <v>0</v>
      </c>
      <c r="H28" s="21">
        <f t="shared" si="1"/>
        <v>-239510.94</v>
      </c>
      <c r="I28" s="21">
        <v>0</v>
      </c>
      <c r="J28" s="21">
        <v>0</v>
      </c>
    </row>
    <row r="29" spans="1:13" x14ac:dyDescent="0.25">
      <c r="A29" s="12" t="s">
        <v>46</v>
      </c>
      <c r="B29" s="12" t="s">
        <v>47</v>
      </c>
      <c r="C29" s="13">
        <v>1123000</v>
      </c>
      <c r="D29" s="13">
        <v>1122983.3999999999</v>
      </c>
      <c r="E29" s="14">
        <v>804000</v>
      </c>
      <c r="F29" s="14">
        <v>265849.71999999997</v>
      </c>
      <c r="G29" s="21">
        <f t="shared" si="0"/>
        <v>-319000</v>
      </c>
      <c r="H29" s="21">
        <f t="shared" si="1"/>
        <v>-857133.67999999993</v>
      </c>
      <c r="I29" s="21">
        <f t="shared" si="2"/>
        <v>100</v>
      </c>
      <c r="J29" s="21">
        <f t="shared" si="3"/>
        <v>33.07</v>
      </c>
    </row>
    <row r="30" spans="1:13" ht="38.25" x14ac:dyDescent="0.25">
      <c r="A30" s="12" t="s">
        <v>224</v>
      </c>
      <c r="B30" s="12" t="s">
        <v>48</v>
      </c>
      <c r="C30" s="13">
        <v>78324000</v>
      </c>
      <c r="D30" s="13">
        <v>44016708.219999999</v>
      </c>
      <c r="E30" s="14">
        <v>98069000</v>
      </c>
      <c r="F30" s="14">
        <v>47585336.390000001</v>
      </c>
      <c r="G30" s="21">
        <f t="shared" si="0"/>
        <v>19745000</v>
      </c>
      <c r="H30" s="21">
        <f t="shared" si="1"/>
        <v>3568628.1700000018</v>
      </c>
      <c r="I30" s="21">
        <f t="shared" si="2"/>
        <v>56.2</v>
      </c>
      <c r="J30" s="21">
        <f t="shared" si="3"/>
        <v>48.52</v>
      </c>
    </row>
    <row r="31" spans="1:13" s="1" customFormat="1" x14ac:dyDescent="0.25">
      <c r="A31" s="9" t="s">
        <v>257</v>
      </c>
      <c r="B31" s="12" t="s">
        <v>258</v>
      </c>
      <c r="C31" s="13">
        <v>0</v>
      </c>
      <c r="D31" s="13">
        <f>D32+D33</f>
        <v>-116353.18</v>
      </c>
      <c r="E31" s="14">
        <v>0</v>
      </c>
      <c r="F31" s="14">
        <v>0</v>
      </c>
      <c r="G31" s="21">
        <v>0</v>
      </c>
      <c r="H31" s="21">
        <f t="shared" si="1"/>
        <v>116353.18</v>
      </c>
      <c r="I31" s="21">
        <v>0</v>
      </c>
      <c r="J31" s="21">
        <v>0</v>
      </c>
    </row>
    <row r="32" spans="1:13" s="1" customFormat="1" ht="38.25" x14ac:dyDescent="0.25">
      <c r="A32" s="12" t="s">
        <v>256</v>
      </c>
      <c r="B32" s="12" t="s">
        <v>260</v>
      </c>
      <c r="C32" s="13">
        <v>0</v>
      </c>
      <c r="D32" s="13">
        <v>-0.18</v>
      </c>
      <c r="E32" s="14">
        <v>0</v>
      </c>
      <c r="F32" s="14">
        <v>0</v>
      </c>
      <c r="G32" s="21">
        <v>0</v>
      </c>
      <c r="H32" s="21">
        <f t="shared" si="1"/>
        <v>0.18</v>
      </c>
      <c r="I32" s="21">
        <v>0</v>
      </c>
      <c r="J32" s="21">
        <v>0</v>
      </c>
    </row>
    <row r="33" spans="1:13" s="1" customFormat="1" ht="46.5" customHeight="1" x14ac:dyDescent="0.25">
      <c r="A33" s="12" t="s">
        <v>259</v>
      </c>
      <c r="B33" s="12" t="s">
        <v>261</v>
      </c>
      <c r="C33" s="13">
        <v>0</v>
      </c>
      <c r="D33" s="13">
        <v>-116353</v>
      </c>
      <c r="E33" s="14">
        <v>0</v>
      </c>
      <c r="F33" s="14">
        <v>0</v>
      </c>
      <c r="G33" s="21">
        <v>0</v>
      </c>
      <c r="H33" s="21">
        <f t="shared" si="1"/>
        <v>116353</v>
      </c>
      <c r="I33" s="21">
        <v>0</v>
      </c>
      <c r="J33" s="21">
        <v>0</v>
      </c>
    </row>
    <row r="34" spans="1:13" ht="21.75" customHeight="1" x14ac:dyDescent="0.25">
      <c r="A34" s="12" t="s">
        <v>49</v>
      </c>
      <c r="B34" s="12" t="s">
        <v>50</v>
      </c>
      <c r="C34" s="13">
        <f>C35+C36</f>
        <v>71342000</v>
      </c>
      <c r="D34" s="13">
        <f>D35+D36</f>
        <v>33658108.939999998</v>
      </c>
      <c r="E34" s="14">
        <v>76405000</v>
      </c>
      <c r="F34" s="14">
        <v>39020489.869999997</v>
      </c>
      <c r="G34" s="21">
        <f t="shared" si="0"/>
        <v>5063000</v>
      </c>
      <c r="H34" s="21">
        <f t="shared" si="1"/>
        <v>5362380.93</v>
      </c>
      <c r="I34" s="21">
        <f t="shared" si="2"/>
        <v>47.18</v>
      </c>
      <c r="J34" s="21">
        <f t="shared" si="3"/>
        <v>51.07</v>
      </c>
    </row>
    <row r="35" spans="1:13" ht="39" customHeight="1" x14ac:dyDescent="0.25">
      <c r="A35" s="12" t="s">
        <v>51</v>
      </c>
      <c r="B35" s="12" t="s">
        <v>52</v>
      </c>
      <c r="C35" s="13">
        <v>71242000</v>
      </c>
      <c r="D35" s="13">
        <v>33448108.940000001</v>
      </c>
      <c r="E35" s="14">
        <v>76208000</v>
      </c>
      <c r="F35" s="14">
        <v>38795489.869999997</v>
      </c>
      <c r="G35" s="21">
        <f t="shared" si="0"/>
        <v>4966000</v>
      </c>
      <c r="H35" s="21">
        <f t="shared" si="1"/>
        <v>5347380.929999996</v>
      </c>
      <c r="I35" s="21">
        <f t="shared" si="2"/>
        <v>46.95</v>
      </c>
      <c r="J35" s="21">
        <f t="shared" si="3"/>
        <v>50.91</v>
      </c>
    </row>
    <row r="36" spans="1:13" ht="25.5" x14ac:dyDescent="0.25">
      <c r="A36" s="12" t="s">
        <v>53</v>
      </c>
      <c r="B36" s="12" t="s">
        <v>54</v>
      </c>
      <c r="C36" s="13">
        <v>100000</v>
      </c>
      <c r="D36" s="13">
        <v>210000</v>
      </c>
      <c r="E36" s="14">
        <v>197000</v>
      </c>
      <c r="F36" s="14">
        <v>225000</v>
      </c>
      <c r="G36" s="21">
        <f t="shared" si="0"/>
        <v>97000</v>
      </c>
      <c r="H36" s="21">
        <f t="shared" si="1"/>
        <v>15000</v>
      </c>
      <c r="I36" s="21">
        <f t="shared" si="2"/>
        <v>210</v>
      </c>
      <c r="J36" s="21">
        <f t="shared" si="3"/>
        <v>114.21</v>
      </c>
    </row>
    <row r="37" spans="1:13" ht="38.25" x14ac:dyDescent="0.25">
      <c r="A37" s="12" t="s">
        <v>262</v>
      </c>
      <c r="B37" s="12" t="s">
        <v>225</v>
      </c>
      <c r="C37" s="13">
        <f>C38+C39</f>
        <v>0</v>
      </c>
      <c r="D37" s="13">
        <f>D38+D39</f>
        <v>10</v>
      </c>
      <c r="E37" s="14">
        <v>0</v>
      </c>
      <c r="F37" s="14">
        <v>6199.71</v>
      </c>
      <c r="G37" s="21">
        <v>0</v>
      </c>
      <c r="H37" s="21">
        <f t="shared" si="1"/>
        <v>6189.71</v>
      </c>
      <c r="I37" s="21">
        <v>0</v>
      </c>
      <c r="J37" s="21">
        <v>0</v>
      </c>
    </row>
    <row r="38" spans="1:13" ht="80.25" customHeight="1" x14ac:dyDescent="0.25">
      <c r="A38" s="12" t="s">
        <v>55</v>
      </c>
      <c r="B38" s="12" t="s">
        <v>226</v>
      </c>
      <c r="C38" s="13">
        <v>0</v>
      </c>
      <c r="D38" s="13">
        <v>0</v>
      </c>
      <c r="E38" s="14">
        <v>0</v>
      </c>
      <c r="F38" s="14">
        <v>6199.71</v>
      </c>
      <c r="G38" s="21">
        <v>0</v>
      </c>
      <c r="H38" s="21">
        <f t="shared" si="1"/>
        <v>6199.71</v>
      </c>
      <c r="I38" s="21">
        <v>0</v>
      </c>
      <c r="J38" s="21">
        <v>0</v>
      </c>
    </row>
    <row r="39" spans="1:13" ht="31.5" customHeight="1" x14ac:dyDescent="0.25">
      <c r="A39" s="12" t="s">
        <v>255</v>
      </c>
      <c r="B39" s="12" t="s">
        <v>227</v>
      </c>
      <c r="C39" s="13">
        <v>0</v>
      </c>
      <c r="D39" s="13">
        <v>10</v>
      </c>
      <c r="E39" s="14">
        <v>0</v>
      </c>
      <c r="F39" s="14">
        <v>0</v>
      </c>
      <c r="G39" s="21">
        <v>0</v>
      </c>
      <c r="H39" s="21">
        <f t="shared" si="1"/>
        <v>-10</v>
      </c>
      <c r="I39" s="21">
        <v>0</v>
      </c>
      <c r="J39" s="21">
        <v>0</v>
      </c>
    </row>
    <row r="40" spans="1:13" ht="38.25" x14ac:dyDescent="0.25">
      <c r="A40" s="12" t="s">
        <v>56</v>
      </c>
      <c r="B40" s="12" t="s">
        <v>57</v>
      </c>
      <c r="C40" s="13">
        <f>C41+C49+C50+C51+C53</f>
        <v>1048672000</v>
      </c>
      <c r="D40" s="13">
        <f>D41+D49+D50+D51+D53</f>
        <v>421660610.72000003</v>
      </c>
      <c r="E40" s="14">
        <v>940874000</v>
      </c>
      <c r="F40" s="14">
        <v>464168176.42000002</v>
      </c>
      <c r="G40" s="21">
        <f t="shared" si="0"/>
        <v>-107798000</v>
      </c>
      <c r="H40" s="21">
        <f t="shared" si="1"/>
        <v>42507565.699999988</v>
      </c>
      <c r="I40" s="21">
        <f t="shared" si="2"/>
        <v>40.21</v>
      </c>
      <c r="J40" s="21">
        <f t="shared" si="3"/>
        <v>49.33</v>
      </c>
      <c r="L40" s="7"/>
      <c r="M40" s="7"/>
    </row>
    <row r="41" spans="1:13" ht="76.5" x14ac:dyDescent="0.25">
      <c r="A41" s="12" t="s">
        <v>58</v>
      </c>
      <c r="B41" s="12" t="s">
        <v>59</v>
      </c>
      <c r="C41" s="13">
        <f>C42+C46+C47+C48</f>
        <v>866831000</v>
      </c>
      <c r="D41" s="13">
        <f>D42+D46+D47+D48</f>
        <v>367780513.40000004</v>
      </c>
      <c r="E41" s="14">
        <v>731731000</v>
      </c>
      <c r="F41" s="14">
        <v>347924244.44</v>
      </c>
      <c r="G41" s="21">
        <f t="shared" si="0"/>
        <v>-135100000</v>
      </c>
      <c r="H41" s="21">
        <f t="shared" si="1"/>
        <v>-19856268.960000038</v>
      </c>
      <c r="I41" s="21">
        <f t="shared" si="2"/>
        <v>42.43</v>
      </c>
      <c r="J41" s="21">
        <f t="shared" si="3"/>
        <v>47.55</v>
      </c>
      <c r="L41" s="7"/>
      <c r="M41" s="7"/>
    </row>
    <row r="42" spans="1:13" ht="57" customHeight="1" x14ac:dyDescent="0.25">
      <c r="A42" s="12" t="s">
        <v>60</v>
      </c>
      <c r="B42" s="12" t="s">
        <v>61</v>
      </c>
      <c r="C42" s="13">
        <f>C43+C44+C45</f>
        <v>676448000</v>
      </c>
      <c r="D42" s="13">
        <f>D43+D44+D45</f>
        <v>251173211.42000002</v>
      </c>
      <c r="E42" s="14">
        <v>598089000</v>
      </c>
      <c r="F42" s="14">
        <v>268229509.97999999</v>
      </c>
      <c r="G42" s="21">
        <f t="shared" si="0"/>
        <v>-78359000</v>
      </c>
      <c r="H42" s="21">
        <f t="shared" si="1"/>
        <v>17056298.559999973</v>
      </c>
      <c r="I42" s="21">
        <f t="shared" si="2"/>
        <v>37.130000000000003</v>
      </c>
      <c r="J42" s="21">
        <f t="shared" si="3"/>
        <v>44.85</v>
      </c>
    </row>
    <row r="43" spans="1:13" ht="76.5" x14ac:dyDescent="0.25">
      <c r="A43" s="12" t="s">
        <v>62</v>
      </c>
      <c r="B43" s="12" t="s">
        <v>63</v>
      </c>
      <c r="C43" s="13">
        <v>271080000</v>
      </c>
      <c r="D43" s="13">
        <v>88243847.950000003</v>
      </c>
      <c r="E43" s="14">
        <v>244450000</v>
      </c>
      <c r="F43" s="14">
        <v>112052616.40000001</v>
      </c>
      <c r="G43" s="21">
        <f t="shared" si="0"/>
        <v>-26630000</v>
      </c>
      <c r="H43" s="21">
        <f t="shared" si="1"/>
        <v>23808768.450000003</v>
      </c>
      <c r="I43" s="21">
        <f t="shared" si="2"/>
        <v>32.549999999999997</v>
      </c>
      <c r="J43" s="21">
        <f t="shared" si="3"/>
        <v>45.84</v>
      </c>
    </row>
    <row r="44" spans="1:13" ht="76.5" x14ac:dyDescent="0.25">
      <c r="A44" s="12" t="s">
        <v>264</v>
      </c>
      <c r="B44" s="12" t="s">
        <v>228</v>
      </c>
      <c r="C44" s="13">
        <v>0</v>
      </c>
      <c r="D44" s="13">
        <v>-24169.63</v>
      </c>
      <c r="E44" s="14">
        <v>0</v>
      </c>
      <c r="F44" s="14">
        <v>0</v>
      </c>
      <c r="G44" s="21">
        <v>0</v>
      </c>
      <c r="H44" s="21">
        <f t="shared" si="1"/>
        <v>24169.63</v>
      </c>
      <c r="I44" s="21">
        <v>0</v>
      </c>
      <c r="J44" s="21">
        <v>0</v>
      </c>
    </row>
    <row r="45" spans="1:13" ht="69.75" customHeight="1" x14ac:dyDescent="0.25">
      <c r="A45" s="12" t="s">
        <v>64</v>
      </c>
      <c r="B45" s="12" t="s">
        <v>65</v>
      </c>
      <c r="C45" s="13">
        <v>405368000</v>
      </c>
      <c r="D45" s="13">
        <v>162953533.09999999</v>
      </c>
      <c r="E45" s="14">
        <v>353639000</v>
      </c>
      <c r="F45" s="14">
        <v>156176893.58000001</v>
      </c>
      <c r="G45" s="21">
        <f t="shared" si="0"/>
        <v>-51729000</v>
      </c>
      <c r="H45" s="21">
        <f t="shared" si="1"/>
        <v>-6776639.5199999809</v>
      </c>
      <c r="I45" s="21">
        <f t="shared" si="2"/>
        <v>40.200000000000003</v>
      </c>
      <c r="J45" s="21">
        <f t="shared" si="3"/>
        <v>44.16</v>
      </c>
    </row>
    <row r="46" spans="1:13" ht="66" customHeight="1" x14ac:dyDescent="0.25">
      <c r="A46" s="12" t="s">
        <v>66</v>
      </c>
      <c r="B46" s="12" t="s">
        <v>67</v>
      </c>
      <c r="C46" s="13">
        <v>46670000</v>
      </c>
      <c r="D46" s="13">
        <v>32666174.920000002</v>
      </c>
      <c r="E46" s="14">
        <v>63642000</v>
      </c>
      <c r="F46" s="14">
        <v>32043191.370000001</v>
      </c>
      <c r="G46" s="21">
        <f t="shared" si="0"/>
        <v>16972000</v>
      </c>
      <c r="H46" s="21">
        <f t="shared" si="1"/>
        <v>-622983.55000000075</v>
      </c>
      <c r="I46" s="21">
        <f t="shared" si="2"/>
        <v>69.989999999999995</v>
      </c>
      <c r="J46" s="21">
        <f t="shared" si="3"/>
        <v>50.35</v>
      </c>
    </row>
    <row r="47" spans="1:13" ht="38.25" x14ac:dyDescent="0.25">
      <c r="A47" s="12" t="s">
        <v>68</v>
      </c>
      <c r="B47" s="12" t="s">
        <v>69</v>
      </c>
      <c r="C47" s="13">
        <v>143713000</v>
      </c>
      <c r="D47" s="13">
        <v>83941127.060000002</v>
      </c>
      <c r="E47" s="14">
        <v>70000000</v>
      </c>
      <c r="F47" s="14">
        <v>47651543.090000004</v>
      </c>
      <c r="G47" s="21">
        <f t="shared" si="0"/>
        <v>-73713000</v>
      </c>
      <c r="H47" s="21">
        <f t="shared" si="1"/>
        <v>-36289583.969999999</v>
      </c>
      <c r="I47" s="21">
        <f t="shared" si="2"/>
        <v>58.41</v>
      </c>
      <c r="J47" s="21">
        <f t="shared" si="3"/>
        <v>68.069999999999993</v>
      </c>
    </row>
    <row r="48" spans="1:13" ht="127.5" x14ac:dyDescent="0.25">
      <c r="A48" s="12" t="s">
        <v>70</v>
      </c>
      <c r="B48" s="12" t="s">
        <v>71</v>
      </c>
      <c r="C48" s="13">
        <v>0</v>
      </c>
      <c r="D48" s="13">
        <v>0</v>
      </c>
      <c r="E48" s="14">
        <v>0</v>
      </c>
      <c r="F48" s="14">
        <v>32822.25</v>
      </c>
      <c r="G48" s="21">
        <v>0</v>
      </c>
      <c r="H48" s="21">
        <f t="shared" si="1"/>
        <v>32822.25</v>
      </c>
      <c r="I48" s="21">
        <v>0</v>
      </c>
      <c r="J48" s="21">
        <v>0</v>
      </c>
    </row>
    <row r="49" spans="1:13" ht="102" x14ac:dyDescent="0.25">
      <c r="A49" s="12" t="s">
        <v>263</v>
      </c>
      <c r="B49" s="12" t="s">
        <v>229</v>
      </c>
      <c r="C49" s="13">
        <v>17000</v>
      </c>
      <c r="D49" s="13">
        <v>0</v>
      </c>
      <c r="E49" s="14">
        <v>0</v>
      </c>
      <c r="F49" s="14">
        <v>0</v>
      </c>
      <c r="G49" s="21">
        <f t="shared" si="0"/>
        <v>-17000</v>
      </c>
      <c r="H49" s="21">
        <v>0</v>
      </c>
      <c r="I49" s="21">
        <v>0</v>
      </c>
      <c r="J49" s="21">
        <v>0</v>
      </c>
    </row>
    <row r="50" spans="1:13" ht="89.25" x14ac:dyDescent="0.25">
      <c r="A50" s="12" t="s">
        <v>72</v>
      </c>
      <c r="B50" s="12" t="s">
        <v>271</v>
      </c>
      <c r="C50" s="13">
        <v>0</v>
      </c>
      <c r="D50" s="13">
        <v>0</v>
      </c>
      <c r="E50" s="14">
        <v>0</v>
      </c>
      <c r="F50" s="14">
        <v>360831.47</v>
      </c>
      <c r="G50" s="21">
        <v>0</v>
      </c>
      <c r="H50" s="21">
        <f t="shared" si="1"/>
        <v>360831.47</v>
      </c>
      <c r="I50" s="21">
        <v>0</v>
      </c>
      <c r="J50" s="21">
        <v>0</v>
      </c>
    </row>
    <row r="51" spans="1:13" ht="25.5" x14ac:dyDescent="0.25">
      <c r="A51" s="12" t="s">
        <v>73</v>
      </c>
      <c r="B51" s="12" t="s">
        <v>74</v>
      </c>
      <c r="C51" s="13">
        <f>C52</f>
        <v>1222000</v>
      </c>
      <c r="D51" s="13">
        <f>D52</f>
        <v>1322058.55</v>
      </c>
      <c r="E51" s="14">
        <v>1322000</v>
      </c>
      <c r="F51" s="14">
        <v>58000</v>
      </c>
      <c r="G51" s="21">
        <f t="shared" si="0"/>
        <v>100000</v>
      </c>
      <c r="H51" s="21">
        <f t="shared" si="1"/>
        <v>-1264058.55</v>
      </c>
      <c r="I51" s="21">
        <f t="shared" si="2"/>
        <v>108.19</v>
      </c>
      <c r="J51" s="21">
        <f t="shared" si="3"/>
        <v>4.3899999999999997</v>
      </c>
    </row>
    <row r="52" spans="1:13" ht="51" x14ac:dyDescent="0.25">
      <c r="A52" s="12" t="s">
        <v>75</v>
      </c>
      <c r="B52" s="12" t="s">
        <v>272</v>
      </c>
      <c r="C52" s="13">
        <v>1222000</v>
      </c>
      <c r="D52" s="13">
        <v>1322058.55</v>
      </c>
      <c r="E52" s="14">
        <v>1322000</v>
      </c>
      <c r="F52" s="14">
        <v>58000</v>
      </c>
      <c r="G52" s="21">
        <f t="shared" si="0"/>
        <v>100000</v>
      </c>
      <c r="H52" s="21">
        <f t="shared" si="1"/>
        <v>-1264058.55</v>
      </c>
      <c r="I52" s="21">
        <f t="shared" si="2"/>
        <v>108.19</v>
      </c>
      <c r="J52" s="21">
        <f t="shared" si="3"/>
        <v>4.3899999999999997</v>
      </c>
    </row>
    <row r="53" spans="1:13" ht="76.5" x14ac:dyDescent="0.25">
      <c r="A53" s="12" t="s">
        <v>76</v>
      </c>
      <c r="B53" s="12" t="s">
        <v>77</v>
      </c>
      <c r="C53" s="13">
        <f>C54</f>
        <v>180602000</v>
      </c>
      <c r="D53" s="13">
        <f>D54</f>
        <v>52558038.770000003</v>
      </c>
      <c r="E53" s="14">
        <v>207821000</v>
      </c>
      <c r="F53" s="14">
        <v>115792278.26000001</v>
      </c>
      <c r="G53" s="21">
        <f t="shared" si="0"/>
        <v>27219000</v>
      </c>
      <c r="H53" s="21">
        <f t="shared" si="1"/>
        <v>63234239.490000002</v>
      </c>
      <c r="I53" s="21">
        <f t="shared" si="2"/>
        <v>29.1</v>
      </c>
      <c r="J53" s="21">
        <f t="shared" si="3"/>
        <v>55.72</v>
      </c>
    </row>
    <row r="54" spans="1:13" ht="67.5" customHeight="1" x14ac:dyDescent="0.25">
      <c r="A54" s="12" t="s">
        <v>78</v>
      </c>
      <c r="B54" s="12" t="s">
        <v>79</v>
      </c>
      <c r="C54" s="13">
        <v>180602000</v>
      </c>
      <c r="D54" s="13">
        <v>52558038.770000003</v>
      </c>
      <c r="E54" s="14">
        <v>207821000</v>
      </c>
      <c r="F54" s="14">
        <v>115792278.26000001</v>
      </c>
      <c r="G54" s="21">
        <f t="shared" si="0"/>
        <v>27219000</v>
      </c>
      <c r="H54" s="21">
        <f t="shared" si="1"/>
        <v>63234239.490000002</v>
      </c>
      <c r="I54" s="21">
        <f t="shared" si="2"/>
        <v>29.1</v>
      </c>
      <c r="J54" s="21">
        <f t="shared" si="3"/>
        <v>55.72</v>
      </c>
    </row>
    <row r="55" spans="1:13" ht="25.5" x14ac:dyDescent="0.25">
      <c r="A55" s="12" t="s">
        <v>80</v>
      </c>
      <c r="B55" s="12" t="s">
        <v>81</v>
      </c>
      <c r="C55" s="13">
        <f>C56+C57+C58</f>
        <v>12484000</v>
      </c>
      <c r="D55" s="13">
        <f>D56+D57+D58</f>
        <v>3660155.38</v>
      </c>
      <c r="E55" s="14">
        <v>5217000</v>
      </c>
      <c r="F55" s="14">
        <v>7417164.6600000001</v>
      </c>
      <c r="G55" s="21">
        <f t="shared" si="0"/>
        <v>-7267000</v>
      </c>
      <c r="H55" s="21">
        <f t="shared" si="1"/>
        <v>3757009.2800000003</v>
      </c>
      <c r="I55" s="21">
        <f t="shared" si="2"/>
        <v>29.32</v>
      </c>
      <c r="J55" s="21">
        <f t="shared" si="3"/>
        <v>142.16999999999999</v>
      </c>
    </row>
    <row r="56" spans="1:13" ht="25.5" x14ac:dyDescent="0.25">
      <c r="A56" s="12" t="s">
        <v>230</v>
      </c>
      <c r="B56" s="12" t="s">
        <v>82</v>
      </c>
      <c r="C56" s="13">
        <v>1197000</v>
      </c>
      <c r="D56" s="13">
        <v>805837.74</v>
      </c>
      <c r="E56" s="14">
        <v>1151000</v>
      </c>
      <c r="F56" s="14">
        <v>3473056.33</v>
      </c>
      <c r="G56" s="21">
        <f t="shared" si="0"/>
        <v>-46000</v>
      </c>
      <c r="H56" s="21">
        <f t="shared" si="1"/>
        <v>2667218.59</v>
      </c>
      <c r="I56" s="21">
        <f t="shared" si="2"/>
        <v>67.319999999999993</v>
      </c>
      <c r="J56" s="21">
        <f t="shared" si="3"/>
        <v>301.74</v>
      </c>
    </row>
    <row r="57" spans="1:13" x14ac:dyDescent="0.25">
      <c r="A57" s="12" t="s">
        <v>83</v>
      </c>
      <c r="B57" s="12" t="s">
        <v>84</v>
      </c>
      <c r="C57" s="13">
        <v>1897000</v>
      </c>
      <c r="D57" s="13">
        <v>977141.47</v>
      </c>
      <c r="E57" s="14">
        <v>1728000</v>
      </c>
      <c r="F57" s="14">
        <v>1616823.25</v>
      </c>
      <c r="G57" s="21">
        <f t="shared" si="0"/>
        <v>-169000</v>
      </c>
      <c r="H57" s="21">
        <f t="shared" si="1"/>
        <v>639681.78</v>
      </c>
      <c r="I57" s="21">
        <f t="shared" si="2"/>
        <v>51.51</v>
      </c>
      <c r="J57" s="21">
        <f t="shared" si="3"/>
        <v>93.57</v>
      </c>
    </row>
    <row r="58" spans="1:13" x14ac:dyDescent="0.25">
      <c r="A58" s="12" t="s">
        <v>85</v>
      </c>
      <c r="B58" s="12" t="s">
        <v>86</v>
      </c>
      <c r="C58" s="13">
        <v>9390000</v>
      </c>
      <c r="D58" s="13">
        <v>1877176.17</v>
      </c>
      <c r="E58" s="14">
        <v>2338000</v>
      </c>
      <c r="F58" s="14">
        <v>2327285.08</v>
      </c>
      <c r="G58" s="21">
        <f t="shared" si="0"/>
        <v>-7052000</v>
      </c>
      <c r="H58" s="21">
        <f t="shared" si="1"/>
        <v>450108.91000000015</v>
      </c>
      <c r="I58" s="21">
        <f t="shared" si="2"/>
        <v>19.989999999999998</v>
      </c>
      <c r="J58" s="21">
        <f t="shared" si="3"/>
        <v>99.54</v>
      </c>
    </row>
    <row r="59" spans="1:13" ht="25.5" x14ac:dyDescent="0.25">
      <c r="A59" s="12" t="s">
        <v>87</v>
      </c>
      <c r="B59" s="12" t="s">
        <v>88</v>
      </c>
      <c r="C59" s="13">
        <f>C60+C61</f>
        <v>3136000</v>
      </c>
      <c r="D59" s="13">
        <f>D60+D61</f>
        <v>2973893.4</v>
      </c>
      <c r="E59" s="14">
        <v>235348433</v>
      </c>
      <c r="F59" s="14">
        <v>3689917</v>
      </c>
      <c r="G59" s="21">
        <f t="shared" si="0"/>
        <v>232212433</v>
      </c>
      <c r="H59" s="21">
        <f t="shared" si="1"/>
        <v>716023.60000000009</v>
      </c>
      <c r="I59" s="21">
        <f t="shared" si="2"/>
        <v>94.83</v>
      </c>
      <c r="J59" s="21">
        <f t="shared" si="3"/>
        <v>1.57</v>
      </c>
    </row>
    <row r="60" spans="1:13" ht="25.5" x14ac:dyDescent="0.25">
      <c r="A60" s="12" t="s">
        <v>89</v>
      </c>
      <c r="B60" s="12" t="s">
        <v>90</v>
      </c>
      <c r="C60" s="13">
        <v>2811000</v>
      </c>
      <c r="D60" s="13">
        <v>1627560.24</v>
      </c>
      <c r="E60" s="14">
        <v>234894433</v>
      </c>
      <c r="F60" s="14">
        <v>1210009.68</v>
      </c>
      <c r="G60" s="21">
        <f t="shared" si="0"/>
        <v>232083433</v>
      </c>
      <c r="H60" s="21">
        <f t="shared" si="1"/>
        <v>-417550.56000000006</v>
      </c>
      <c r="I60" s="21">
        <f t="shared" si="2"/>
        <v>57.9</v>
      </c>
      <c r="J60" s="21">
        <f t="shared" si="3"/>
        <v>0.52</v>
      </c>
    </row>
    <row r="61" spans="1:13" ht="25.5" x14ac:dyDescent="0.25">
      <c r="A61" s="12" t="s">
        <v>91</v>
      </c>
      <c r="B61" s="12" t="s">
        <v>92</v>
      </c>
      <c r="C61" s="13">
        <v>325000</v>
      </c>
      <c r="D61" s="13">
        <v>1346333.16</v>
      </c>
      <c r="E61" s="14">
        <v>454000</v>
      </c>
      <c r="F61" s="14">
        <v>2479907.3199999998</v>
      </c>
      <c r="G61" s="21">
        <f t="shared" si="0"/>
        <v>129000</v>
      </c>
      <c r="H61" s="21">
        <f t="shared" si="1"/>
        <v>1133574.1599999999</v>
      </c>
      <c r="I61" s="21">
        <f t="shared" si="2"/>
        <v>414.26</v>
      </c>
      <c r="J61" s="21">
        <f t="shared" si="3"/>
        <v>546.24</v>
      </c>
    </row>
    <row r="62" spans="1:13" ht="25.5" x14ac:dyDescent="0.25">
      <c r="A62" s="12" t="s">
        <v>93</v>
      </c>
      <c r="B62" s="12" t="s">
        <v>94</v>
      </c>
      <c r="C62" s="13">
        <f>C63+C64+C66+C70</f>
        <v>348368000</v>
      </c>
      <c r="D62" s="13">
        <f>D63+D64+D66+D70</f>
        <v>293355091.05000001</v>
      </c>
      <c r="E62" s="14">
        <v>319688000</v>
      </c>
      <c r="F62" s="14">
        <v>216532725.13999999</v>
      </c>
      <c r="G62" s="21">
        <f t="shared" si="0"/>
        <v>-28680000</v>
      </c>
      <c r="H62" s="21">
        <f t="shared" si="1"/>
        <v>-76822365.910000026</v>
      </c>
      <c r="I62" s="21">
        <f t="shared" si="2"/>
        <v>84.21</v>
      </c>
      <c r="J62" s="21">
        <f t="shared" si="3"/>
        <v>67.73</v>
      </c>
      <c r="L62" s="7"/>
      <c r="M62" s="7"/>
    </row>
    <row r="63" spans="1:13" ht="25.5" x14ac:dyDescent="0.25">
      <c r="A63" s="12" t="s">
        <v>265</v>
      </c>
      <c r="B63" s="12" t="s">
        <v>266</v>
      </c>
      <c r="C63" s="13">
        <v>0</v>
      </c>
      <c r="D63" s="13">
        <v>554864.39</v>
      </c>
      <c r="E63" s="14">
        <v>0</v>
      </c>
      <c r="F63" s="14">
        <v>0</v>
      </c>
      <c r="G63" s="21">
        <v>0</v>
      </c>
      <c r="H63" s="21">
        <f t="shared" si="1"/>
        <v>-554864.39</v>
      </c>
      <c r="I63" s="21">
        <v>0</v>
      </c>
      <c r="J63" s="21">
        <v>0</v>
      </c>
    </row>
    <row r="64" spans="1:13" ht="76.5" x14ac:dyDescent="0.25">
      <c r="A64" s="12" t="s">
        <v>95</v>
      </c>
      <c r="B64" s="12" t="s">
        <v>96</v>
      </c>
      <c r="C64" s="13">
        <f>C65</f>
        <v>239574000</v>
      </c>
      <c r="D64" s="13">
        <f>D65</f>
        <v>210181101.78999999</v>
      </c>
      <c r="E64" s="14">
        <v>206807000</v>
      </c>
      <c r="F64" s="14">
        <v>152187294.02000001</v>
      </c>
      <c r="G64" s="21">
        <f t="shared" si="0"/>
        <v>-32767000</v>
      </c>
      <c r="H64" s="21">
        <f t="shared" si="1"/>
        <v>-57993807.769999981</v>
      </c>
      <c r="I64" s="21">
        <f t="shared" si="2"/>
        <v>87.73</v>
      </c>
      <c r="J64" s="21">
        <f t="shared" si="3"/>
        <v>73.59</v>
      </c>
    </row>
    <row r="65" spans="1:13" ht="76.5" x14ac:dyDescent="0.25">
      <c r="A65" s="12" t="s">
        <v>97</v>
      </c>
      <c r="B65" s="12" t="s">
        <v>98</v>
      </c>
      <c r="C65" s="13">
        <v>239574000</v>
      </c>
      <c r="D65" s="13">
        <v>210181101.78999999</v>
      </c>
      <c r="E65" s="14">
        <v>206807000</v>
      </c>
      <c r="F65" s="14">
        <v>152187294.02000001</v>
      </c>
      <c r="G65" s="21">
        <f t="shared" si="0"/>
        <v>-32767000</v>
      </c>
      <c r="H65" s="21">
        <f t="shared" si="1"/>
        <v>-57993807.769999981</v>
      </c>
      <c r="I65" s="21">
        <f t="shared" si="2"/>
        <v>87.73</v>
      </c>
      <c r="J65" s="21">
        <f t="shared" si="3"/>
        <v>73.59</v>
      </c>
    </row>
    <row r="66" spans="1:13" ht="25.5" x14ac:dyDescent="0.25">
      <c r="A66" s="12" t="s">
        <v>99</v>
      </c>
      <c r="B66" s="12" t="s">
        <v>100</v>
      </c>
      <c r="C66" s="13">
        <f>C67+C68+C69</f>
        <v>46951000</v>
      </c>
      <c r="D66" s="13">
        <f>D67+D68+D69</f>
        <v>34702320.760000005</v>
      </c>
      <c r="E66" s="14">
        <v>52542000</v>
      </c>
      <c r="F66" s="14">
        <v>33730386.25</v>
      </c>
      <c r="G66" s="21">
        <f t="shared" si="0"/>
        <v>5591000</v>
      </c>
      <c r="H66" s="21">
        <f t="shared" si="1"/>
        <v>-971934.51000000536</v>
      </c>
      <c r="I66" s="21">
        <f t="shared" si="2"/>
        <v>73.91</v>
      </c>
      <c r="J66" s="21">
        <f t="shared" si="3"/>
        <v>64.2</v>
      </c>
    </row>
    <row r="67" spans="1:13" ht="51" x14ac:dyDescent="0.25">
      <c r="A67" s="12" t="s">
        <v>101</v>
      </c>
      <c r="B67" s="12" t="s">
        <v>102</v>
      </c>
      <c r="C67" s="13">
        <v>33537000</v>
      </c>
      <c r="D67" s="13">
        <v>24699053.280000001</v>
      </c>
      <c r="E67" s="14">
        <v>28280000</v>
      </c>
      <c r="F67" s="14">
        <v>4453546.3</v>
      </c>
      <c r="G67" s="21">
        <f t="shared" si="0"/>
        <v>-5257000</v>
      </c>
      <c r="H67" s="21">
        <f t="shared" si="1"/>
        <v>-20245506.98</v>
      </c>
      <c r="I67" s="21">
        <f t="shared" si="2"/>
        <v>73.650000000000006</v>
      </c>
      <c r="J67" s="21">
        <f t="shared" si="3"/>
        <v>15.75</v>
      </c>
    </row>
    <row r="68" spans="1:13" ht="38.25" x14ac:dyDescent="0.25">
      <c r="A68" s="12" t="s">
        <v>103</v>
      </c>
      <c r="B68" s="12" t="s">
        <v>104</v>
      </c>
      <c r="C68" s="13">
        <v>13414000</v>
      </c>
      <c r="D68" s="13">
        <v>10003267.48</v>
      </c>
      <c r="E68" s="14">
        <v>24262000</v>
      </c>
      <c r="F68" s="14">
        <v>28740814.649999999</v>
      </c>
      <c r="G68" s="21">
        <f t="shared" si="0"/>
        <v>10848000</v>
      </c>
      <c r="H68" s="21">
        <f t="shared" si="1"/>
        <v>18737547.169999998</v>
      </c>
      <c r="I68" s="21">
        <f t="shared" si="2"/>
        <v>74.569999999999993</v>
      </c>
      <c r="J68" s="21">
        <f t="shared" si="3"/>
        <v>118.46</v>
      </c>
    </row>
    <row r="69" spans="1:13" ht="51" x14ac:dyDescent="0.25">
      <c r="A69" s="12" t="s">
        <v>105</v>
      </c>
      <c r="B69" s="12" t="s">
        <v>106</v>
      </c>
      <c r="C69" s="13">
        <v>0</v>
      </c>
      <c r="D69" s="13">
        <v>0</v>
      </c>
      <c r="E69" s="14">
        <v>0</v>
      </c>
      <c r="F69" s="14">
        <v>536025.30000000005</v>
      </c>
      <c r="G69" s="21">
        <v>0</v>
      </c>
      <c r="H69" s="21">
        <f t="shared" si="1"/>
        <v>536025.30000000005</v>
      </c>
      <c r="I69" s="21">
        <v>0</v>
      </c>
      <c r="J69" s="21">
        <v>0</v>
      </c>
    </row>
    <row r="70" spans="1:13" ht="63.75" x14ac:dyDescent="0.25">
      <c r="A70" s="12" t="s">
        <v>107</v>
      </c>
      <c r="B70" s="12" t="s">
        <v>108</v>
      </c>
      <c r="C70" s="13">
        <f>C71+C72</f>
        <v>61843000</v>
      </c>
      <c r="D70" s="13">
        <f>D71+D72</f>
        <v>47916804.109999999</v>
      </c>
      <c r="E70" s="14">
        <v>60339000</v>
      </c>
      <c r="F70" s="14">
        <v>30615044.870000001</v>
      </c>
      <c r="G70" s="21">
        <f t="shared" si="0"/>
        <v>-1504000</v>
      </c>
      <c r="H70" s="21">
        <f t="shared" si="1"/>
        <v>-17301759.239999998</v>
      </c>
      <c r="I70" s="21">
        <f t="shared" si="2"/>
        <v>77.48</v>
      </c>
      <c r="J70" s="21">
        <f t="shared" si="3"/>
        <v>50.74</v>
      </c>
    </row>
    <row r="71" spans="1:13" ht="89.25" x14ac:dyDescent="0.25">
      <c r="A71" s="12" t="s">
        <v>109</v>
      </c>
      <c r="B71" s="12" t="s">
        <v>110</v>
      </c>
      <c r="C71" s="13">
        <v>55145000</v>
      </c>
      <c r="D71" s="13">
        <v>44012754.049999997</v>
      </c>
      <c r="E71" s="14">
        <v>51327000</v>
      </c>
      <c r="F71" s="14">
        <v>25160513.390000001</v>
      </c>
      <c r="G71" s="21">
        <f t="shared" ref="G71:G134" si="4">E71-C71</f>
        <v>-3818000</v>
      </c>
      <c r="H71" s="21">
        <f t="shared" ref="H71:H134" si="5">F71-D71</f>
        <v>-18852240.659999996</v>
      </c>
      <c r="I71" s="21">
        <f t="shared" ref="I71:I134" si="6">ROUND(D71/C71*100,2)</f>
        <v>79.81</v>
      </c>
      <c r="J71" s="21">
        <f t="shared" ref="J71:J134" si="7">ROUND(F71/E71*100,2)</f>
        <v>49.02</v>
      </c>
    </row>
    <row r="72" spans="1:13" ht="76.5" x14ac:dyDescent="0.25">
      <c r="A72" s="12" t="s">
        <v>111</v>
      </c>
      <c r="B72" s="12" t="s">
        <v>112</v>
      </c>
      <c r="C72" s="13">
        <v>6698000</v>
      </c>
      <c r="D72" s="13">
        <v>3904050.06</v>
      </c>
      <c r="E72" s="14">
        <v>9012000</v>
      </c>
      <c r="F72" s="14">
        <v>5349152.37</v>
      </c>
      <c r="G72" s="21">
        <f t="shared" si="4"/>
        <v>2314000</v>
      </c>
      <c r="H72" s="21">
        <f t="shared" si="5"/>
        <v>1445102.31</v>
      </c>
      <c r="I72" s="21">
        <f t="shared" si="6"/>
        <v>58.29</v>
      </c>
      <c r="J72" s="21">
        <f t="shared" si="7"/>
        <v>59.36</v>
      </c>
    </row>
    <row r="73" spans="1:13" ht="63.75" x14ac:dyDescent="0.25">
      <c r="A73" s="12" t="s">
        <v>113</v>
      </c>
      <c r="B73" s="12" t="s">
        <v>114</v>
      </c>
      <c r="C73" s="13">
        <v>0</v>
      </c>
      <c r="D73" s="13">
        <v>0</v>
      </c>
      <c r="E73" s="14">
        <v>0</v>
      </c>
      <c r="F73" s="14">
        <v>105379.11</v>
      </c>
      <c r="G73" s="21">
        <v>0</v>
      </c>
      <c r="H73" s="21">
        <f t="shared" si="5"/>
        <v>105379.11</v>
      </c>
      <c r="I73" s="21">
        <v>0</v>
      </c>
      <c r="J73" s="21">
        <v>0</v>
      </c>
    </row>
    <row r="74" spans="1:13" x14ac:dyDescent="0.25">
      <c r="A74" s="12" t="s">
        <v>115</v>
      </c>
      <c r="B74" s="12" t="s">
        <v>116</v>
      </c>
      <c r="C74" s="13">
        <f>C75+C78+C79+C80+C82+C91+C98+C99</f>
        <v>35178000</v>
      </c>
      <c r="D74" s="13">
        <f>D75+D78+D79+D80+D82+D91+D93+D95+D97+D98+D99</f>
        <v>40912753.210000001</v>
      </c>
      <c r="E74" s="14">
        <v>23245000</v>
      </c>
      <c r="F74" s="14">
        <v>22750339.100000001</v>
      </c>
      <c r="G74" s="21">
        <f t="shared" si="4"/>
        <v>-11933000</v>
      </c>
      <c r="H74" s="21">
        <f t="shared" si="5"/>
        <v>-18162414.109999999</v>
      </c>
      <c r="I74" s="21">
        <f t="shared" si="6"/>
        <v>116.3</v>
      </c>
      <c r="J74" s="21">
        <f t="shared" si="7"/>
        <v>97.87</v>
      </c>
      <c r="L74" s="7"/>
      <c r="M74" s="7"/>
    </row>
    <row r="75" spans="1:13" ht="25.5" x14ac:dyDescent="0.25">
      <c r="A75" s="12" t="s">
        <v>117</v>
      </c>
      <c r="B75" s="12" t="s">
        <v>118</v>
      </c>
      <c r="C75" s="13">
        <f>C76+C77</f>
        <v>7346000</v>
      </c>
      <c r="D75" s="13">
        <f>D76+D77</f>
        <v>6776218.4199999999</v>
      </c>
      <c r="E75" s="14">
        <v>5759000</v>
      </c>
      <c r="F75" s="14">
        <v>913699.9</v>
      </c>
      <c r="G75" s="21">
        <f t="shared" si="4"/>
        <v>-1587000</v>
      </c>
      <c r="H75" s="21">
        <f t="shared" si="5"/>
        <v>-5862518.5199999996</v>
      </c>
      <c r="I75" s="21">
        <f t="shared" si="6"/>
        <v>92.24</v>
      </c>
      <c r="J75" s="21">
        <f t="shared" si="7"/>
        <v>15.87</v>
      </c>
    </row>
    <row r="76" spans="1:13" ht="63.75" x14ac:dyDescent="0.25">
      <c r="A76" s="12" t="s">
        <v>119</v>
      </c>
      <c r="B76" s="12" t="s">
        <v>120</v>
      </c>
      <c r="C76" s="13">
        <v>7346000</v>
      </c>
      <c r="D76" s="13">
        <v>6795545.8300000001</v>
      </c>
      <c r="E76" s="14">
        <v>5759000</v>
      </c>
      <c r="F76" s="14">
        <v>821572.53</v>
      </c>
      <c r="G76" s="21">
        <f t="shared" si="4"/>
        <v>-1587000</v>
      </c>
      <c r="H76" s="21">
        <f t="shared" si="5"/>
        <v>-5973973.2999999998</v>
      </c>
      <c r="I76" s="21">
        <f t="shared" si="6"/>
        <v>92.51</v>
      </c>
      <c r="J76" s="21">
        <f t="shared" si="7"/>
        <v>14.27</v>
      </c>
    </row>
    <row r="77" spans="1:13" ht="51" x14ac:dyDescent="0.25">
      <c r="A77" s="12" t="s">
        <v>121</v>
      </c>
      <c r="B77" s="12" t="s">
        <v>122</v>
      </c>
      <c r="C77" s="13">
        <v>0</v>
      </c>
      <c r="D77" s="13">
        <v>-19327.41</v>
      </c>
      <c r="E77" s="14">
        <v>0</v>
      </c>
      <c r="F77" s="14">
        <v>92127.37</v>
      </c>
      <c r="G77" s="21">
        <v>0</v>
      </c>
      <c r="H77" s="21">
        <f t="shared" si="5"/>
        <v>111454.78</v>
      </c>
      <c r="I77" s="21">
        <v>0</v>
      </c>
      <c r="J77" s="21">
        <v>0</v>
      </c>
    </row>
    <row r="78" spans="1:13" ht="51" x14ac:dyDescent="0.25">
      <c r="A78" s="12" t="s">
        <v>123</v>
      </c>
      <c r="B78" s="12" t="s">
        <v>124</v>
      </c>
      <c r="C78" s="13">
        <v>0</v>
      </c>
      <c r="D78" s="13">
        <v>138455</v>
      </c>
      <c r="E78" s="14">
        <v>1067000</v>
      </c>
      <c r="F78" s="14">
        <v>318000</v>
      </c>
      <c r="G78" s="21">
        <f t="shared" si="4"/>
        <v>1067000</v>
      </c>
      <c r="H78" s="21">
        <f t="shared" si="5"/>
        <v>179545</v>
      </c>
      <c r="I78" s="21">
        <v>0</v>
      </c>
      <c r="J78" s="21">
        <f t="shared" si="7"/>
        <v>29.8</v>
      </c>
    </row>
    <row r="79" spans="1:13" ht="51" x14ac:dyDescent="0.25">
      <c r="A79" s="12" t="s">
        <v>125</v>
      </c>
      <c r="B79" s="12" t="s">
        <v>126</v>
      </c>
      <c r="C79" s="13">
        <v>1994000</v>
      </c>
      <c r="D79" s="13">
        <v>2653500</v>
      </c>
      <c r="E79" s="14">
        <v>2128000</v>
      </c>
      <c r="F79" s="14">
        <v>2963199.24</v>
      </c>
      <c r="G79" s="21">
        <f t="shared" si="4"/>
        <v>134000</v>
      </c>
      <c r="H79" s="21">
        <f t="shared" si="5"/>
        <v>309699.24000000022</v>
      </c>
      <c r="I79" s="21">
        <f t="shared" si="6"/>
        <v>133.07</v>
      </c>
      <c r="J79" s="21">
        <f t="shared" si="7"/>
        <v>139.25</v>
      </c>
    </row>
    <row r="80" spans="1:13" ht="25.5" x14ac:dyDescent="0.25">
      <c r="A80" s="12" t="s">
        <v>127</v>
      </c>
      <c r="B80" s="12" t="s">
        <v>128</v>
      </c>
      <c r="C80" s="13">
        <f>C81</f>
        <v>90000</v>
      </c>
      <c r="D80" s="13">
        <f>D81</f>
        <v>35000</v>
      </c>
      <c r="E80" s="14">
        <v>113000</v>
      </c>
      <c r="F80" s="14">
        <v>56303.08</v>
      </c>
      <c r="G80" s="21">
        <f t="shared" si="4"/>
        <v>23000</v>
      </c>
      <c r="H80" s="21">
        <f t="shared" si="5"/>
        <v>21303.08</v>
      </c>
      <c r="I80" s="21">
        <f t="shared" si="6"/>
        <v>38.89</v>
      </c>
      <c r="J80" s="21">
        <f t="shared" si="7"/>
        <v>49.83</v>
      </c>
    </row>
    <row r="81" spans="1:10" ht="30.75" customHeight="1" x14ac:dyDescent="0.25">
      <c r="A81" s="12" t="s">
        <v>129</v>
      </c>
      <c r="B81" s="12" t="s">
        <v>130</v>
      </c>
      <c r="C81" s="13">
        <v>90000</v>
      </c>
      <c r="D81" s="13">
        <v>35000</v>
      </c>
      <c r="E81" s="14">
        <v>113000</v>
      </c>
      <c r="F81" s="14">
        <v>56303.08</v>
      </c>
      <c r="G81" s="21">
        <f t="shared" si="4"/>
        <v>23000</v>
      </c>
      <c r="H81" s="21">
        <f t="shared" si="5"/>
        <v>21303.08</v>
      </c>
      <c r="I81" s="21">
        <f t="shared" si="6"/>
        <v>38.89</v>
      </c>
      <c r="J81" s="21">
        <f t="shared" si="7"/>
        <v>49.83</v>
      </c>
    </row>
    <row r="82" spans="1:10" ht="63.75" x14ac:dyDescent="0.25">
      <c r="A82" s="12" t="s">
        <v>131</v>
      </c>
      <c r="B82" s="12" t="s">
        <v>132</v>
      </c>
      <c r="C82" s="13">
        <f>C90</f>
        <v>10244000</v>
      </c>
      <c r="D82" s="13">
        <f>D90+D83+D84</f>
        <v>5092237.37</v>
      </c>
      <c r="E82" s="14">
        <v>7445000</v>
      </c>
      <c r="F82" s="14">
        <v>4993500</v>
      </c>
      <c r="G82" s="21">
        <f t="shared" si="4"/>
        <v>-2799000</v>
      </c>
      <c r="H82" s="21">
        <f t="shared" si="5"/>
        <v>-98737.370000000112</v>
      </c>
      <c r="I82" s="21">
        <f t="shared" si="6"/>
        <v>49.71</v>
      </c>
      <c r="J82" s="21">
        <f t="shared" si="7"/>
        <v>67.069999999999993</v>
      </c>
    </row>
    <row r="83" spans="1:10" s="5" customFormat="1" ht="63.75" x14ac:dyDescent="0.25">
      <c r="A83" s="12" t="s">
        <v>269</v>
      </c>
      <c r="B83" s="12" t="s">
        <v>270</v>
      </c>
      <c r="C83" s="13">
        <v>0</v>
      </c>
      <c r="D83" s="13">
        <v>472018.73</v>
      </c>
      <c r="E83" s="14">
        <v>0</v>
      </c>
      <c r="F83" s="14">
        <v>0</v>
      </c>
      <c r="G83" s="21">
        <v>0</v>
      </c>
      <c r="H83" s="21">
        <f t="shared" si="5"/>
        <v>-472018.73</v>
      </c>
      <c r="I83" s="21">
        <v>0</v>
      </c>
      <c r="J83" s="21">
        <v>0</v>
      </c>
    </row>
    <row r="84" spans="1:10" ht="107.25" customHeight="1" x14ac:dyDescent="0.25">
      <c r="A84" s="12" t="s">
        <v>133</v>
      </c>
      <c r="B84" s="12" t="s">
        <v>134</v>
      </c>
      <c r="C84" s="13">
        <v>0</v>
      </c>
      <c r="D84" s="13">
        <f>D85+D86+D87+D89+D88</f>
        <v>1172488.6400000001</v>
      </c>
      <c r="E84" s="14">
        <v>1401000</v>
      </c>
      <c r="F84" s="14">
        <v>1157000</v>
      </c>
      <c r="G84" s="21">
        <f t="shared" si="4"/>
        <v>1401000</v>
      </c>
      <c r="H84" s="21">
        <f t="shared" si="5"/>
        <v>-15488.64000000013</v>
      </c>
      <c r="I84" s="21">
        <v>0</v>
      </c>
      <c r="J84" s="21">
        <f t="shared" si="7"/>
        <v>82.58</v>
      </c>
    </row>
    <row r="85" spans="1:10" ht="35.25" customHeight="1" x14ac:dyDescent="0.25">
      <c r="A85" s="12" t="s">
        <v>135</v>
      </c>
      <c r="B85" s="12" t="s">
        <v>136</v>
      </c>
      <c r="C85" s="13">
        <v>0</v>
      </c>
      <c r="D85" s="13">
        <v>4500</v>
      </c>
      <c r="E85" s="14">
        <v>0</v>
      </c>
      <c r="F85" s="14">
        <v>30000</v>
      </c>
      <c r="G85" s="21">
        <v>0</v>
      </c>
      <c r="H85" s="21">
        <f t="shared" si="5"/>
        <v>25500</v>
      </c>
      <c r="I85" s="21">
        <v>0</v>
      </c>
      <c r="J85" s="21">
        <v>0</v>
      </c>
    </row>
    <row r="86" spans="1:10" ht="38.25" x14ac:dyDescent="0.25">
      <c r="A86" s="12" t="s">
        <v>137</v>
      </c>
      <c r="B86" s="12" t="s">
        <v>138</v>
      </c>
      <c r="C86" s="13">
        <v>0</v>
      </c>
      <c r="D86" s="13">
        <v>80000</v>
      </c>
      <c r="E86" s="14">
        <v>0</v>
      </c>
      <c r="F86" s="14">
        <v>160000</v>
      </c>
      <c r="G86" s="21">
        <v>0</v>
      </c>
      <c r="H86" s="21">
        <f t="shared" si="5"/>
        <v>80000</v>
      </c>
      <c r="I86" s="21">
        <v>0</v>
      </c>
      <c r="J86" s="21">
        <v>0</v>
      </c>
    </row>
    <row r="87" spans="1:10" ht="25.5" x14ac:dyDescent="0.25">
      <c r="A87" s="12" t="s">
        <v>139</v>
      </c>
      <c r="B87" s="12" t="s">
        <v>140</v>
      </c>
      <c r="C87" s="13">
        <v>0</v>
      </c>
      <c r="D87" s="13">
        <v>736443.15</v>
      </c>
      <c r="E87" s="14">
        <v>1401000</v>
      </c>
      <c r="F87" s="14">
        <v>947000</v>
      </c>
      <c r="G87" s="21">
        <f t="shared" si="4"/>
        <v>1401000</v>
      </c>
      <c r="H87" s="21">
        <f t="shared" si="5"/>
        <v>210556.84999999998</v>
      </c>
      <c r="I87" s="21">
        <v>0</v>
      </c>
      <c r="J87" s="21">
        <f t="shared" si="7"/>
        <v>67.59</v>
      </c>
    </row>
    <row r="88" spans="1:10" s="5" customFormat="1" ht="38.25" x14ac:dyDescent="0.25">
      <c r="A88" s="12" t="s">
        <v>267</v>
      </c>
      <c r="B88" s="12" t="s">
        <v>268</v>
      </c>
      <c r="C88" s="13">
        <v>0</v>
      </c>
      <c r="D88" s="13">
        <v>351545.49</v>
      </c>
      <c r="E88" s="14">
        <v>0</v>
      </c>
      <c r="F88" s="14">
        <v>0</v>
      </c>
      <c r="G88" s="21">
        <v>0</v>
      </c>
      <c r="H88" s="21">
        <f t="shared" si="5"/>
        <v>-351545.49</v>
      </c>
      <c r="I88" s="21">
        <v>0</v>
      </c>
      <c r="J88" s="21">
        <v>0</v>
      </c>
    </row>
    <row r="89" spans="1:10" ht="38.25" x14ac:dyDescent="0.25">
      <c r="A89" s="12" t="s">
        <v>141</v>
      </c>
      <c r="B89" s="12" t="s">
        <v>142</v>
      </c>
      <c r="C89" s="13">
        <v>0</v>
      </c>
      <c r="D89" s="13">
        <v>0</v>
      </c>
      <c r="E89" s="14">
        <v>0</v>
      </c>
      <c r="F89" s="14">
        <v>20000</v>
      </c>
      <c r="G89" s="21">
        <v>0</v>
      </c>
      <c r="H89" s="21">
        <f t="shared" si="5"/>
        <v>20000</v>
      </c>
      <c r="I89" s="21">
        <v>0</v>
      </c>
      <c r="J89" s="21">
        <v>0</v>
      </c>
    </row>
    <row r="90" spans="1:10" ht="51" x14ac:dyDescent="0.25">
      <c r="A90" s="12" t="s">
        <v>143</v>
      </c>
      <c r="B90" s="12" t="s">
        <v>144</v>
      </c>
      <c r="C90" s="13">
        <v>10244000</v>
      </c>
      <c r="D90" s="13">
        <v>3447730</v>
      </c>
      <c r="E90" s="14">
        <v>6044000</v>
      </c>
      <c r="F90" s="14">
        <v>3836500</v>
      </c>
      <c r="G90" s="21">
        <f t="shared" si="4"/>
        <v>-4200000</v>
      </c>
      <c r="H90" s="21">
        <f t="shared" si="5"/>
        <v>388770</v>
      </c>
      <c r="I90" s="21">
        <f t="shared" si="6"/>
        <v>33.659999999999997</v>
      </c>
      <c r="J90" s="21">
        <f t="shared" si="7"/>
        <v>63.48</v>
      </c>
    </row>
    <row r="91" spans="1:10" ht="25.5" x14ac:dyDescent="0.25">
      <c r="A91" s="12" t="s">
        <v>145</v>
      </c>
      <c r="B91" s="12" t="s">
        <v>146</v>
      </c>
      <c r="C91" s="13">
        <v>0</v>
      </c>
      <c r="D91" s="13">
        <f>D92</f>
        <v>672021.05</v>
      </c>
      <c r="E91" s="14">
        <v>522000</v>
      </c>
      <c r="F91" s="14">
        <v>2112058.1</v>
      </c>
      <c r="G91" s="21">
        <f t="shared" si="4"/>
        <v>522000</v>
      </c>
      <c r="H91" s="21">
        <f t="shared" si="5"/>
        <v>1440037.05</v>
      </c>
      <c r="I91" s="21">
        <v>0</v>
      </c>
      <c r="J91" s="21">
        <f t="shared" si="7"/>
        <v>404.61</v>
      </c>
    </row>
    <row r="92" spans="1:10" ht="25.5" x14ac:dyDescent="0.25">
      <c r="A92" s="12" t="s">
        <v>147</v>
      </c>
      <c r="B92" s="12" t="s">
        <v>148</v>
      </c>
      <c r="C92" s="13">
        <v>0</v>
      </c>
      <c r="D92" s="13">
        <v>672021.05</v>
      </c>
      <c r="E92" s="14">
        <v>522000</v>
      </c>
      <c r="F92" s="14">
        <v>2112058.1</v>
      </c>
      <c r="G92" s="21">
        <f t="shared" si="4"/>
        <v>522000</v>
      </c>
      <c r="H92" s="21">
        <f t="shared" si="5"/>
        <v>1440037.05</v>
      </c>
      <c r="I92" s="21">
        <v>0</v>
      </c>
      <c r="J92" s="21">
        <f t="shared" si="7"/>
        <v>404.61</v>
      </c>
    </row>
    <row r="93" spans="1:10" ht="51" x14ac:dyDescent="0.25">
      <c r="A93" s="12" t="s">
        <v>149</v>
      </c>
      <c r="B93" s="12" t="s">
        <v>150</v>
      </c>
      <c r="C93" s="13">
        <v>0</v>
      </c>
      <c r="D93" s="13">
        <f>D94</f>
        <v>2749271.62</v>
      </c>
      <c r="E93" s="14">
        <v>0</v>
      </c>
      <c r="F93" s="14">
        <v>111000</v>
      </c>
      <c r="G93" s="21">
        <v>0</v>
      </c>
      <c r="H93" s="21">
        <f t="shared" si="5"/>
        <v>-2638271.62</v>
      </c>
      <c r="I93" s="21">
        <v>0</v>
      </c>
      <c r="J93" s="21">
        <v>0</v>
      </c>
    </row>
    <row r="94" spans="1:10" ht="63.75" x14ac:dyDescent="0.25">
      <c r="A94" s="12" t="s">
        <v>151</v>
      </c>
      <c r="B94" s="12" t="s">
        <v>152</v>
      </c>
      <c r="C94" s="13">
        <v>0</v>
      </c>
      <c r="D94" s="13">
        <v>2749271.62</v>
      </c>
      <c r="E94" s="14">
        <v>0</v>
      </c>
      <c r="F94" s="14">
        <v>111000</v>
      </c>
      <c r="G94" s="21">
        <v>0</v>
      </c>
      <c r="H94" s="21">
        <f t="shared" si="5"/>
        <v>-2638271.62</v>
      </c>
      <c r="I94" s="21">
        <v>0</v>
      </c>
      <c r="J94" s="21">
        <v>0</v>
      </c>
    </row>
    <row r="95" spans="1:10" ht="25.5" x14ac:dyDescent="0.25">
      <c r="A95" s="12" t="s">
        <v>153</v>
      </c>
      <c r="B95" s="12" t="s">
        <v>154</v>
      </c>
      <c r="C95" s="13">
        <v>0</v>
      </c>
      <c r="D95" s="13">
        <f>D96</f>
        <v>17212599</v>
      </c>
      <c r="E95" s="14">
        <v>0</v>
      </c>
      <c r="F95" s="14">
        <v>4388212</v>
      </c>
      <c r="G95" s="21">
        <v>0</v>
      </c>
      <c r="H95" s="21">
        <f t="shared" si="5"/>
        <v>-12824387</v>
      </c>
      <c r="I95" s="21">
        <v>0</v>
      </c>
      <c r="J95" s="21">
        <v>0</v>
      </c>
    </row>
    <row r="96" spans="1:10" ht="38.25" x14ac:dyDescent="0.25">
      <c r="A96" s="12" t="s">
        <v>155</v>
      </c>
      <c r="B96" s="12" t="s">
        <v>156</v>
      </c>
      <c r="C96" s="13">
        <v>0</v>
      </c>
      <c r="D96" s="13">
        <v>17212599</v>
      </c>
      <c r="E96" s="14">
        <v>0</v>
      </c>
      <c r="F96" s="14">
        <v>4388212</v>
      </c>
      <c r="G96" s="21">
        <v>0</v>
      </c>
      <c r="H96" s="21">
        <f t="shared" si="5"/>
        <v>-12824387</v>
      </c>
      <c r="I96" s="21">
        <v>0</v>
      </c>
      <c r="J96" s="21">
        <v>0</v>
      </c>
    </row>
    <row r="97" spans="1:10" ht="38.25" x14ac:dyDescent="0.25">
      <c r="A97" s="12" t="s">
        <v>157</v>
      </c>
      <c r="B97" s="12" t="s">
        <v>158</v>
      </c>
      <c r="C97" s="13">
        <v>0</v>
      </c>
      <c r="D97" s="13">
        <v>100000</v>
      </c>
      <c r="E97" s="14">
        <v>0</v>
      </c>
      <c r="F97" s="14">
        <v>100000</v>
      </c>
      <c r="G97" s="21">
        <v>0</v>
      </c>
      <c r="H97" s="21">
        <v>0</v>
      </c>
      <c r="I97" s="21">
        <v>0</v>
      </c>
      <c r="J97" s="21">
        <v>0</v>
      </c>
    </row>
    <row r="98" spans="1:10" ht="63.75" x14ac:dyDescent="0.25">
      <c r="A98" s="12" t="s">
        <v>159</v>
      </c>
      <c r="B98" s="12" t="s">
        <v>160</v>
      </c>
      <c r="C98" s="13">
        <v>0</v>
      </c>
      <c r="D98" s="13">
        <v>1750728.93</v>
      </c>
      <c r="E98" s="14">
        <v>2219000</v>
      </c>
      <c r="F98" s="14">
        <v>1213826.5</v>
      </c>
      <c r="G98" s="21">
        <f t="shared" si="4"/>
        <v>2219000</v>
      </c>
      <c r="H98" s="21">
        <f t="shared" si="5"/>
        <v>-536902.42999999993</v>
      </c>
      <c r="I98" s="21">
        <v>0</v>
      </c>
      <c r="J98" s="21">
        <f t="shared" si="7"/>
        <v>54.7</v>
      </c>
    </row>
    <row r="99" spans="1:10" ht="25.5" x14ac:dyDescent="0.25">
      <c r="A99" s="12" t="s">
        <v>161</v>
      </c>
      <c r="B99" s="12" t="s">
        <v>162</v>
      </c>
      <c r="C99" s="13">
        <f>C100</f>
        <v>15504000</v>
      </c>
      <c r="D99" s="13">
        <f>D100</f>
        <v>3732721.82</v>
      </c>
      <c r="E99" s="14">
        <v>3992000</v>
      </c>
      <c r="F99" s="14">
        <v>5580540.2800000003</v>
      </c>
      <c r="G99" s="21">
        <f t="shared" si="4"/>
        <v>-11512000</v>
      </c>
      <c r="H99" s="21">
        <f t="shared" si="5"/>
        <v>1847818.4600000004</v>
      </c>
      <c r="I99" s="21">
        <f t="shared" si="6"/>
        <v>24.08</v>
      </c>
      <c r="J99" s="21">
        <f t="shared" si="7"/>
        <v>139.79</v>
      </c>
    </row>
    <row r="100" spans="1:10" ht="38.25" x14ac:dyDescent="0.25">
      <c r="A100" s="12" t="s">
        <v>163</v>
      </c>
      <c r="B100" s="12" t="s">
        <v>164</v>
      </c>
      <c r="C100" s="13">
        <v>15504000</v>
      </c>
      <c r="D100" s="13">
        <v>3732721.82</v>
      </c>
      <c r="E100" s="14">
        <v>3992000</v>
      </c>
      <c r="F100" s="14">
        <v>5580540.2800000003</v>
      </c>
      <c r="G100" s="21">
        <f t="shared" si="4"/>
        <v>-11512000</v>
      </c>
      <c r="H100" s="21">
        <f t="shared" si="5"/>
        <v>1847818.4600000004</v>
      </c>
      <c r="I100" s="21">
        <f t="shared" si="6"/>
        <v>24.08</v>
      </c>
      <c r="J100" s="21">
        <f t="shared" si="7"/>
        <v>139.79</v>
      </c>
    </row>
    <row r="101" spans="1:10" x14ac:dyDescent="0.25">
      <c r="A101" s="12" t="s">
        <v>165</v>
      </c>
      <c r="B101" s="12" t="s">
        <v>166</v>
      </c>
      <c r="C101" s="13">
        <f>C102+C103</f>
        <v>64816000</v>
      </c>
      <c r="D101" s="13">
        <f>D102+D103</f>
        <v>43473113.329999998</v>
      </c>
      <c r="E101" s="14">
        <v>93769000</v>
      </c>
      <c r="F101" s="14">
        <v>66421293.659999996</v>
      </c>
      <c r="G101" s="21">
        <f t="shared" si="4"/>
        <v>28953000</v>
      </c>
      <c r="H101" s="21">
        <f t="shared" si="5"/>
        <v>22948180.329999998</v>
      </c>
      <c r="I101" s="21">
        <f t="shared" si="6"/>
        <v>67.069999999999993</v>
      </c>
      <c r="J101" s="21">
        <f t="shared" si="7"/>
        <v>70.84</v>
      </c>
    </row>
    <row r="102" spans="1:10" x14ac:dyDescent="0.25">
      <c r="A102" s="12" t="s">
        <v>167</v>
      </c>
      <c r="B102" s="12" t="s">
        <v>168</v>
      </c>
      <c r="C102" s="13">
        <v>0</v>
      </c>
      <c r="D102" s="13">
        <v>44493.36</v>
      </c>
      <c r="E102" s="14">
        <v>0</v>
      </c>
      <c r="F102" s="14">
        <v>557921.53</v>
      </c>
      <c r="G102" s="21">
        <v>0</v>
      </c>
      <c r="H102" s="21">
        <f t="shared" si="5"/>
        <v>513428.17000000004</v>
      </c>
      <c r="I102" s="21">
        <v>0</v>
      </c>
      <c r="J102" s="21">
        <v>0</v>
      </c>
    </row>
    <row r="103" spans="1:10" x14ac:dyDescent="0.25">
      <c r="A103" s="12" t="s">
        <v>169</v>
      </c>
      <c r="B103" s="12" t="s">
        <v>170</v>
      </c>
      <c r="C103" s="13">
        <v>64816000</v>
      </c>
      <c r="D103" s="13">
        <v>43428619.969999999</v>
      </c>
      <c r="E103" s="14">
        <v>93769000</v>
      </c>
      <c r="F103" s="14">
        <v>65863372.130000003</v>
      </c>
      <c r="G103" s="21">
        <f t="shared" si="4"/>
        <v>28953000</v>
      </c>
      <c r="H103" s="21">
        <f t="shared" si="5"/>
        <v>22434752.160000004</v>
      </c>
      <c r="I103" s="21">
        <f t="shared" si="6"/>
        <v>67</v>
      </c>
      <c r="J103" s="21">
        <f t="shared" si="7"/>
        <v>70.239999999999995</v>
      </c>
    </row>
    <row r="104" spans="1:10" x14ac:dyDescent="0.25">
      <c r="A104" s="12" t="s">
        <v>171</v>
      </c>
      <c r="B104" s="12" t="s">
        <v>172</v>
      </c>
      <c r="C104" s="13">
        <f>C105+C131+C133+C136</f>
        <v>9020316833.9399986</v>
      </c>
      <c r="D104" s="13">
        <f>D105+D131+D133+D136</f>
        <v>4093701714.5999999</v>
      </c>
      <c r="E104" s="14">
        <v>9312279034.6100006</v>
      </c>
      <c r="F104" s="14">
        <v>4880573478.04</v>
      </c>
      <c r="G104" s="21">
        <f t="shared" si="4"/>
        <v>291962200.67000198</v>
      </c>
      <c r="H104" s="21">
        <f t="shared" si="5"/>
        <v>786871763.44000006</v>
      </c>
      <c r="I104" s="21">
        <f t="shared" si="6"/>
        <v>45.38</v>
      </c>
      <c r="J104" s="21">
        <f t="shared" si="7"/>
        <v>52.41</v>
      </c>
    </row>
    <row r="105" spans="1:10" ht="38.25" x14ac:dyDescent="0.25">
      <c r="A105" s="12" t="s">
        <v>173</v>
      </c>
      <c r="B105" s="12" t="s">
        <v>174</v>
      </c>
      <c r="C105" s="13">
        <f>C106+C120+C127</f>
        <v>8599292869.1599998</v>
      </c>
      <c r="D105" s="13">
        <f>D106+D120+D127</f>
        <v>3672677749.2399998</v>
      </c>
      <c r="E105" s="14">
        <v>9160869724.0699997</v>
      </c>
      <c r="F105" s="14">
        <v>4729071954.0600004</v>
      </c>
      <c r="G105" s="21">
        <f t="shared" si="4"/>
        <v>561576854.90999985</v>
      </c>
      <c r="H105" s="21">
        <f t="shared" si="5"/>
        <v>1056394204.8200006</v>
      </c>
      <c r="I105" s="21">
        <f t="shared" si="6"/>
        <v>42.71</v>
      </c>
      <c r="J105" s="21">
        <f t="shared" si="7"/>
        <v>51.62</v>
      </c>
    </row>
    <row r="106" spans="1:10" ht="25.5" x14ac:dyDescent="0.25">
      <c r="A106" s="12" t="s">
        <v>175</v>
      </c>
      <c r="B106" s="12" t="s">
        <v>176</v>
      </c>
      <c r="C106" s="15">
        <f>SUM(C107:C119)</f>
        <v>1825625566</v>
      </c>
      <c r="D106" s="15">
        <f>SUM(D107:D119)</f>
        <v>58056916.450000003</v>
      </c>
      <c r="E106" s="14">
        <v>1576489993.3900001</v>
      </c>
      <c r="F106" s="14">
        <v>161072102.30000001</v>
      </c>
      <c r="G106" s="21">
        <f t="shared" si="4"/>
        <v>-249135572.6099999</v>
      </c>
      <c r="H106" s="21">
        <f t="shared" si="5"/>
        <v>103015185.85000001</v>
      </c>
      <c r="I106" s="21">
        <f t="shared" si="6"/>
        <v>3.18</v>
      </c>
      <c r="J106" s="21">
        <f t="shared" si="7"/>
        <v>10.220000000000001</v>
      </c>
    </row>
    <row r="107" spans="1:10" ht="63.75" x14ac:dyDescent="0.25">
      <c r="A107" s="12" t="s">
        <v>247</v>
      </c>
      <c r="B107" s="12" t="s">
        <v>231</v>
      </c>
      <c r="C107" s="13">
        <v>22717910</v>
      </c>
      <c r="D107" s="13">
        <v>0</v>
      </c>
      <c r="E107" s="14">
        <v>0</v>
      </c>
      <c r="F107" s="14">
        <v>0</v>
      </c>
      <c r="G107" s="21">
        <f t="shared" si="4"/>
        <v>-22717910</v>
      </c>
      <c r="H107" s="21">
        <v>0</v>
      </c>
      <c r="I107" s="21">
        <v>0</v>
      </c>
      <c r="J107" s="21">
        <v>0</v>
      </c>
    </row>
    <row r="108" spans="1:10" ht="31.5" customHeight="1" x14ac:dyDescent="0.25">
      <c r="A108" s="12" t="s">
        <v>248</v>
      </c>
      <c r="B108" s="12" t="s">
        <v>232</v>
      </c>
      <c r="C108" s="13">
        <v>370000000</v>
      </c>
      <c r="D108" s="13">
        <v>0</v>
      </c>
      <c r="E108" s="14">
        <v>0</v>
      </c>
      <c r="F108" s="14">
        <v>0</v>
      </c>
      <c r="G108" s="21">
        <f t="shared" si="4"/>
        <v>-370000000</v>
      </c>
      <c r="H108" s="21">
        <v>0</v>
      </c>
      <c r="I108" s="21">
        <v>0</v>
      </c>
      <c r="J108" s="21">
        <v>0</v>
      </c>
    </row>
    <row r="109" spans="1:10" ht="47.25" customHeight="1" x14ac:dyDescent="0.25">
      <c r="A109" s="12" t="s">
        <v>249</v>
      </c>
      <c r="B109" s="12" t="s">
        <v>233</v>
      </c>
      <c r="C109" s="13">
        <v>67697000</v>
      </c>
      <c r="D109" s="13">
        <v>0</v>
      </c>
      <c r="E109" s="14">
        <v>0</v>
      </c>
      <c r="F109" s="14">
        <v>0</v>
      </c>
      <c r="G109" s="21">
        <f t="shared" si="4"/>
        <v>-67697000</v>
      </c>
      <c r="H109" s="21">
        <v>0</v>
      </c>
      <c r="I109" s="21">
        <v>0</v>
      </c>
      <c r="J109" s="21">
        <v>0</v>
      </c>
    </row>
    <row r="110" spans="1:10" ht="76.5" customHeight="1" x14ac:dyDescent="0.25">
      <c r="A110" s="12" t="s">
        <v>250</v>
      </c>
      <c r="B110" s="12" t="s">
        <v>234</v>
      </c>
      <c r="C110" s="13">
        <v>5244000</v>
      </c>
      <c r="D110" s="13">
        <v>0</v>
      </c>
      <c r="E110" s="14">
        <v>0</v>
      </c>
      <c r="F110" s="14">
        <v>0</v>
      </c>
      <c r="G110" s="21">
        <f t="shared" si="4"/>
        <v>-5244000</v>
      </c>
      <c r="H110" s="21">
        <v>0</v>
      </c>
      <c r="I110" s="21">
        <v>0</v>
      </c>
      <c r="J110" s="21">
        <v>0</v>
      </c>
    </row>
    <row r="111" spans="1:10" ht="39.75" customHeight="1" x14ac:dyDescent="0.25">
      <c r="A111" s="12" t="s">
        <v>177</v>
      </c>
      <c r="B111" s="12" t="s">
        <v>239</v>
      </c>
      <c r="C111" s="13">
        <v>0</v>
      </c>
      <c r="D111" s="13">
        <v>0</v>
      </c>
      <c r="E111" s="14">
        <v>604183430</v>
      </c>
      <c r="F111" s="14">
        <v>39873064.270000003</v>
      </c>
      <c r="G111" s="21">
        <f t="shared" si="4"/>
        <v>604183430</v>
      </c>
      <c r="H111" s="21">
        <f t="shared" si="5"/>
        <v>39873064.270000003</v>
      </c>
      <c r="I111" s="21">
        <v>0</v>
      </c>
      <c r="J111" s="21">
        <f t="shared" si="7"/>
        <v>6.6</v>
      </c>
    </row>
    <row r="112" spans="1:10" ht="51" x14ac:dyDescent="0.25">
      <c r="A112" s="12" t="s">
        <v>178</v>
      </c>
      <c r="B112" s="12" t="s">
        <v>238</v>
      </c>
      <c r="C112" s="13">
        <v>0</v>
      </c>
      <c r="D112" s="13">
        <v>0</v>
      </c>
      <c r="E112" s="14">
        <v>3210223.39</v>
      </c>
      <c r="F112" s="14">
        <v>0</v>
      </c>
      <c r="G112" s="21">
        <f t="shared" si="4"/>
        <v>3210223.39</v>
      </c>
      <c r="H112" s="21">
        <v>0</v>
      </c>
      <c r="I112" s="21">
        <v>0</v>
      </c>
      <c r="J112" s="21">
        <v>0</v>
      </c>
    </row>
    <row r="113" spans="1:10" ht="38.25" x14ac:dyDescent="0.25">
      <c r="A113" s="12" t="s">
        <v>179</v>
      </c>
      <c r="B113" s="12" t="s">
        <v>237</v>
      </c>
      <c r="C113" s="13">
        <v>0</v>
      </c>
      <c r="D113" s="13">
        <v>0</v>
      </c>
      <c r="E113" s="14">
        <v>4143200</v>
      </c>
      <c r="F113" s="14">
        <v>0</v>
      </c>
      <c r="G113" s="21">
        <f t="shared" si="4"/>
        <v>4143200</v>
      </c>
      <c r="H113" s="21">
        <v>0</v>
      </c>
      <c r="I113" s="21">
        <v>0</v>
      </c>
      <c r="J113" s="21">
        <v>0</v>
      </c>
    </row>
    <row r="114" spans="1:10" ht="51" x14ac:dyDescent="0.25">
      <c r="A114" s="12" t="s">
        <v>180</v>
      </c>
      <c r="B114" s="12" t="s">
        <v>236</v>
      </c>
      <c r="C114" s="13">
        <v>0</v>
      </c>
      <c r="D114" s="13">
        <v>0</v>
      </c>
      <c r="E114" s="14">
        <v>6468000</v>
      </c>
      <c r="F114" s="14">
        <v>0</v>
      </c>
      <c r="G114" s="21">
        <f t="shared" si="4"/>
        <v>6468000</v>
      </c>
      <c r="H114" s="21">
        <v>0</v>
      </c>
      <c r="I114" s="21">
        <v>0</v>
      </c>
      <c r="J114" s="21">
        <v>0</v>
      </c>
    </row>
    <row r="115" spans="1:10" ht="51" x14ac:dyDescent="0.25">
      <c r="A115" s="12" t="s">
        <v>181</v>
      </c>
      <c r="B115" s="12" t="s">
        <v>235</v>
      </c>
      <c r="C115" s="13">
        <v>0</v>
      </c>
      <c r="D115" s="13">
        <v>0</v>
      </c>
      <c r="E115" s="14">
        <v>1837440</v>
      </c>
      <c r="F115" s="14">
        <v>0</v>
      </c>
      <c r="G115" s="21">
        <f t="shared" si="4"/>
        <v>1837440</v>
      </c>
      <c r="H115" s="21">
        <v>0</v>
      </c>
      <c r="I115" s="21">
        <v>0</v>
      </c>
      <c r="J115" s="21">
        <v>0</v>
      </c>
    </row>
    <row r="116" spans="1:10" ht="32.25" customHeight="1" x14ac:dyDescent="0.25">
      <c r="A116" s="12" t="s">
        <v>251</v>
      </c>
      <c r="B116" s="12" t="s">
        <v>240</v>
      </c>
      <c r="C116" s="13">
        <v>1100400</v>
      </c>
      <c r="D116" s="13">
        <v>0</v>
      </c>
      <c r="E116" s="14">
        <v>0</v>
      </c>
      <c r="F116" s="14">
        <v>0</v>
      </c>
      <c r="G116" s="21">
        <f t="shared" si="4"/>
        <v>-1100400</v>
      </c>
      <c r="H116" s="21">
        <v>0</v>
      </c>
      <c r="I116" s="21">
        <v>0</v>
      </c>
      <c r="J116" s="21">
        <v>0</v>
      </c>
    </row>
    <row r="117" spans="1:10" ht="51" x14ac:dyDescent="0.25">
      <c r="A117" s="12" t="s">
        <v>182</v>
      </c>
      <c r="B117" s="12" t="s">
        <v>183</v>
      </c>
      <c r="C117" s="13">
        <v>0</v>
      </c>
      <c r="D117" s="13">
        <v>0</v>
      </c>
      <c r="E117" s="14">
        <v>472519090</v>
      </c>
      <c r="F117" s="14">
        <v>0</v>
      </c>
      <c r="G117" s="21">
        <f t="shared" si="4"/>
        <v>472519090</v>
      </c>
      <c r="H117" s="21">
        <v>0</v>
      </c>
      <c r="I117" s="21">
        <v>0</v>
      </c>
      <c r="J117" s="21">
        <v>0</v>
      </c>
    </row>
    <row r="118" spans="1:10" ht="33" customHeight="1" x14ac:dyDescent="0.25">
      <c r="A118" s="12" t="s">
        <v>252</v>
      </c>
      <c r="B118" s="12" t="s">
        <v>241</v>
      </c>
      <c r="C118" s="13">
        <v>565157</v>
      </c>
      <c r="D118" s="13">
        <v>0</v>
      </c>
      <c r="E118" s="14">
        <v>0</v>
      </c>
      <c r="F118" s="14">
        <v>0</v>
      </c>
      <c r="G118" s="21">
        <f t="shared" si="4"/>
        <v>-565157</v>
      </c>
      <c r="H118" s="21">
        <v>0</v>
      </c>
      <c r="I118" s="21">
        <v>0</v>
      </c>
      <c r="J118" s="21">
        <v>0</v>
      </c>
    </row>
    <row r="119" spans="1:10" ht="23.25" customHeight="1" x14ac:dyDescent="0.25">
      <c r="A119" s="12" t="s">
        <v>184</v>
      </c>
      <c r="B119" s="12" t="s">
        <v>185</v>
      </c>
      <c r="C119" s="13">
        <v>1358301099</v>
      </c>
      <c r="D119" s="13">
        <v>58056916.450000003</v>
      </c>
      <c r="E119" s="14">
        <v>484128610</v>
      </c>
      <c r="F119" s="14">
        <v>121199038.03</v>
      </c>
      <c r="G119" s="21">
        <f t="shared" si="4"/>
        <v>-874172489</v>
      </c>
      <c r="H119" s="21">
        <f t="shared" si="5"/>
        <v>63142121.579999998</v>
      </c>
      <c r="I119" s="21">
        <f t="shared" si="6"/>
        <v>4.2699999999999996</v>
      </c>
      <c r="J119" s="21">
        <f t="shared" si="7"/>
        <v>25.03</v>
      </c>
    </row>
    <row r="120" spans="1:10" ht="25.5" x14ac:dyDescent="0.25">
      <c r="A120" s="12" t="s">
        <v>186</v>
      </c>
      <c r="B120" s="12" t="s">
        <v>187</v>
      </c>
      <c r="C120" s="13">
        <f>C121+C122+C123+C124+C126+C125</f>
        <v>4859866000</v>
      </c>
      <c r="D120" s="13">
        <f>D121+D122+D123+D124+D126+D125</f>
        <v>2860346988.5300002</v>
      </c>
      <c r="E120" s="14">
        <v>5467354000</v>
      </c>
      <c r="F120" s="14">
        <v>3256883403.6700001</v>
      </c>
      <c r="G120" s="21">
        <f t="shared" si="4"/>
        <v>607488000</v>
      </c>
      <c r="H120" s="21">
        <f t="shared" si="5"/>
        <v>396536415.13999987</v>
      </c>
      <c r="I120" s="21">
        <f t="shared" si="6"/>
        <v>58.86</v>
      </c>
      <c r="J120" s="21">
        <f t="shared" si="7"/>
        <v>59.57</v>
      </c>
    </row>
    <row r="121" spans="1:10" ht="38.25" x14ac:dyDescent="0.25">
      <c r="A121" s="12" t="s">
        <v>188</v>
      </c>
      <c r="B121" s="12" t="s">
        <v>189</v>
      </c>
      <c r="C121" s="13">
        <v>71700000</v>
      </c>
      <c r="D121" s="13">
        <v>31056095.890000001</v>
      </c>
      <c r="E121" s="14">
        <v>65390000</v>
      </c>
      <c r="F121" s="14">
        <v>35598835.109999999</v>
      </c>
      <c r="G121" s="21">
        <f t="shared" si="4"/>
        <v>-6310000</v>
      </c>
      <c r="H121" s="21">
        <f t="shared" si="5"/>
        <v>4542739.2199999988</v>
      </c>
      <c r="I121" s="21">
        <f t="shared" si="6"/>
        <v>43.31</v>
      </c>
      <c r="J121" s="21">
        <f t="shared" si="7"/>
        <v>54.44</v>
      </c>
    </row>
    <row r="122" spans="1:10" ht="30.75" customHeight="1" x14ac:dyDescent="0.25">
      <c r="A122" s="12" t="s">
        <v>190</v>
      </c>
      <c r="B122" s="12" t="s">
        <v>191</v>
      </c>
      <c r="C122" s="13">
        <v>234819000</v>
      </c>
      <c r="D122" s="13">
        <v>101472712.29000001</v>
      </c>
      <c r="E122" s="14">
        <v>265981000</v>
      </c>
      <c r="F122" s="14">
        <v>132135449.56999999</v>
      </c>
      <c r="G122" s="21">
        <f t="shared" si="4"/>
        <v>31162000</v>
      </c>
      <c r="H122" s="21">
        <f t="shared" si="5"/>
        <v>30662737.279999986</v>
      </c>
      <c r="I122" s="21">
        <f t="shared" si="6"/>
        <v>43.21</v>
      </c>
      <c r="J122" s="21">
        <f t="shared" si="7"/>
        <v>49.68</v>
      </c>
    </row>
    <row r="123" spans="1:10" ht="63.75" x14ac:dyDescent="0.25">
      <c r="A123" s="12" t="s">
        <v>192</v>
      </c>
      <c r="B123" s="12" t="s">
        <v>193</v>
      </c>
      <c r="C123" s="13">
        <v>120141000</v>
      </c>
      <c r="D123" s="13">
        <v>55380754.350000001</v>
      </c>
      <c r="E123" s="14">
        <v>125047000</v>
      </c>
      <c r="F123" s="14">
        <v>64138206.32</v>
      </c>
      <c r="G123" s="21">
        <f t="shared" si="4"/>
        <v>4906000</v>
      </c>
      <c r="H123" s="21">
        <f t="shared" si="5"/>
        <v>8757451.9699999988</v>
      </c>
      <c r="I123" s="21">
        <f t="shared" si="6"/>
        <v>46.1</v>
      </c>
      <c r="J123" s="21">
        <f t="shared" si="7"/>
        <v>51.29</v>
      </c>
    </row>
    <row r="124" spans="1:10" ht="51" x14ac:dyDescent="0.25">
      <c r="A124" s="12" t="s">
        <v>194</v>
      </c>
      <c r="B124" s="12" t="s">
        <v>195</v>
      </c>
      <c r="C124" s="13">
        <v>60404000</v>
      </c>
      <c r="D124" s="13">
        <v>38623200</v>
      </c>
      <c r="E124" s="14">
        <v>72796000</v>
      </c>
      <c r="F124" s="14">
        <v>37668860.5</v>
      </c>
      <c r="G124" s="21">
        <f t="shared" si="4"/>
        <v>12392000</v>
      </c>
      <c r="H124" s="21">
        <f t="shared" si="5"/>
        <v>-954339.5</v>
      </c>
      <c r="I124" s="21">
        <f t="shared" si="6"/>
        <v>63.94</v>
      </c>
      <c r="J124" s="21">
        <f t="shared" si="7"/>
        <v>51.75</v>
      </c>
    </row>
    <row r="125" spans="1:10" ht="38.25" x14ac:dyDescent="0.25">
      <c r="A125" s="12" t="s">
        <v>253</v>
      </c>
      <c r="B125" s="12" t="s">
        <v>246</v>
      </c>
      <c r="C125" s="13">
        <v>6865000</v>
      </c>
      <c r="D125" s="13">
        <v>6864354</v>
      </c>
      <c r="E125" s="14">
        <v>0</v>
      </c>
      <c r="F125" s="14">
        <v>0</v>
      </c>
      <c r="G125" s="21">
        <f t="shared" si="4"/>
        <v>-6865000</v>
      </c>
      <c r="H125" s="21">
        <f t="shared" si="5"/>
        <v>-6864354</v>
      </c>
      <c r="I125" s="21">
        <f t="shared" si="6"/>
        <v>99.99</v>
      </c>
      <c r="J125" s="21"/>
    </row>
    <row r="126" spans="1:10" x14ac:dyDescent="0.25">
      <c r="A126" s="12" t="s">
        <v>196</v>
      </c>
      <c r="B126" s="12" t="s">
        <v>197</v>
      </c>
      <c r="C126" s="13">
        <v>4365937000</v>
      </c>
      <c r="D126" s="13">
        <v>2626949872</v>
      </c>
      <c r="E126" s="14">
        <v>4938140000</v>
      </c>
      <c r="F126" s="14">
        <v>2987342052.1700001</v>
      </c>
      <c r="G126" s="21">
        <f t="shared" si="4"/>
        <v>572203000</v>
      </c>
      <c r="H126" s="21">
        <f t="shared" si="5"/>
        <v>360392180.17000008</v>
      </c>
      <c r="I126" s="21">
        <f t="shared" si="6"/>
        <v>60.17</v>
      </c>
      <c r="J126" s="21">
        <f t="shared" si="7"/>
        <v>60.5</v>
      </c>
    </row>
    <row r="127" spans="1:10" x14ac:dyDescent="0.25">
      <c r="A127" s="12" t="s">
        <v>198</v>
      </c>
      <c r="B127" s="12" t="s">
        <v>199</v>
      </c>
      <c r="C127" s="13">
        <f>C128+C129+C130</f>
        <v>1913801303.1599998</v>
      </c>
      <c r="D127" s="13">
        <f>D128+D129+D130</f>
        <v>754273844.25999999</v>
      </c>
      <c r="E127" s="14">
        <v>2117025730.6800001</v>
      </c>
      <c r="F127" s="14">
        <v>1311116448.0899999</v>
      </c>
      <c r="G127" s="21">
        <f t="shared" si="4"/>
        <v>203224427.52000022</v>
      </c>
      <c r="H127" s="21">
        <f t="shared" si="5"/>
        <v>556842603.82999992</v>
      </c>
      <c r="I127" s="21">
        <f t="shared" si="6"/>
        <v>39.409999999999997</v>
      </c>
      <c r="J127" s="21">
        <f t="shared" si="7"/>
        <v>61.93</v>
      </c>
    </row>
    <row r="128" spans="1:10" ht="51" x14ac:dyDescent="0.25">
      <c r="A128" s="12" t="s">
        <v>200</v>
      </c>
      <c r="B128" s="12" t="s">
        <v>201</v>
      </c>
      <c r="C128" s="13">
        <v>599383158.53999996</v>
      </c>
      <c r="D128" s="13">
        <v>178131756.52000001</v>
      </c>
      <c r="E128" s="14">
        <v>681889274</v>
      </c>
      <c r="F128" s="14">
        <v>198740608</v>
      </c>
      <c r="G128" s="21">
        <f t="shared" si="4"/>
        <v>82506115.460000038</v>
      </c>
      <c r="H128" s="21">
        <f t="shared" si="5"/>
        <v>20608851.479999989</v>
      </c>
      <c r="I128" s="21">
        <f t="shared" si="6"/>
        <v>29.72</v>
      </c>
      <c r="J128" s="21">
        <f t="shared" si="7"/>
        <v>29.15</v>
      </c>
    </row>
    <row r="129" spans="1:10" ht="51" x14ac:dyDescent="0.25">
      <c r="A129" s="12" t="s">
        <v>202</v>
      </c>
      <c r="B129" s="12" t="s">
        <v>203</v>
      </c>
      <c r="C129" s="13">
        <v>8300000</v>
      </c>
      <c r="D129" s="13">
        <v>1199990</v>
      </c>
      <c r="E129" s="14">
        <v>6090000</v>
      </c>
      <c r="F129" s="14">
        <v>0</v>
      </c>
      <c r="G129" s="21">
        <f t="shared" si="4"/>
        <v>-2210000</v>
      </c>
      <c r="H129" s="21">
        <f t="shared" si="5"/>
        <v>-1199990</v>
      </c>
      <c r="I129" s="21">
        <f t="shared" si="6"/>
        <v>14.46</v>
      </c>
      <c r="J129" s="21">
        <v>0</v>
      </c>
    </row>
    <row r="130" spans="1:10" ht="25.5" x14ac:dyDescent="0.25">
      <c r="A130" s="12" t="s">
        <v>204</v>
      </c>
      <c r="B130" s="12" t="s">
        <v>205</v>
      </c>
      <c r="C130" s="13">
        <v>1306118144.6199999</v>
      </c>
      <c r="D130" s="13">
        <v>574942097.74000001</v>
      </c>
      <c r="E130" s="14">
        <v>1429046456.6800001</v>
      </c>
      <c r="F130" s="14">
        <v>1112375840.0899999</v>
      </c>
      <c r="G130" s="21">
        <f t="shared" si="4"/>
        <v>122928312.06000018</v>
      </c>
      <c r="H130" s="21">
        <f t="shared" si="5"/>
        <v>537433742.3499999</v>
      </c>
      <c r="I130" s="21">
        <f t="shared" si="6"/>
        <v>44.02</v>
      </c>
      <c r="J130" s="21">
        <f t="shared" si="7"/>
        <v>77.84</v>
      </c>
    </row>
    <row r="131" spans="1:10" x14ac:dyDescent="0.25">
      <c r="A131" s="12" t="s">
        <v>206</v>
      </c>
      <c r="B131" s="12" t="s">
        <v>207</v>
      </c>
      <c r="C131" s="13">
        <f>C132</f>
        <v>459388605</v>
      </c>
      <c r="D131" s="13">
        <f>D132</f>
        <v>459388605.57999998</v>
      </c>
      <c r="E131" s="14">
        <v>208039490</v>
      </c>
      <c r="F131" s="14">
        <v>208131703.44</v>
      </c>
      <c r="G131" s="21">
        <f t="shared" si="4"/>
        <v>-251349115</v>
      </c>
      <c r="H131" s="21">
        <f t="shared" si="5"/>
        <v>-251256902.13999999</v>
      </c>
      <c r="I131" s="21">
        <f t="shared" si="6"/>
        <v>100</v>
      </c>
      <c r="J131" s="21">
        <f t="shared" si="7"/>
        <v>100.04</v>
      </c>
    </row>
    <row r="132" spans="1:10" ht="25.5" x14ac:dyDescent="0.25">
      <c r="A132" s="12" t="s">
        <v>208</v>
      </c>
      <c r="B132" s="12" t="s">
        <v>242</v>
      </c>
      <c r="C132" s="13">
        <v>459388605</v>
      </c>
      <c r="D132" s="13">
        <v>459388605.57999998</v>
      </c>
      <c r="E132" s="14">
        <v>208039490</v>
      </c>
      <c r="F132" s="14">
        <v>208131703.44</v>
      </c>
      <c r="G132" s="21">
        <f t="shared" si="4"/>
        <v>-251349115</v>
      </c>
      <c r="H132" s="21">
        <f t="shared" si="5"/>
        <v>-251256902.13999999</v>
      </c>
      <c r="I132" s="21">
        <f t="shared" si="6"/>
        <v>100</v>
      </c>
      <c r="J132" s="21">
        <f t="shared" si="7"/>
        <v>100.04</v>
      </c>
    </row>
    <row r="133" spans="1:10" ht="63.75" x14ac:dyDescent="0.25">
      <c r="A133" s="12" t="s">
        <v>209</v>
      </c>
      <c r="B133" s="12" t="s">
        <v>210</v>
      </c>
      <c r="C133" s="13">
        <f>C134+C135</f>
        <v>2023550.55</v>
      </c>
      <c r="D133" s="13">
        <f>D134+D135</f>
        <v>2023550.55</v>
      </c>
      <c r="E133" s="14">
        <v>2234674.23</v>
      </c>
      <c r="F133" s="14">
        <v>2234674.23</v>
      </c>
      <c r="G133" s="21">
        <f t="shared" si="4"/>
        <v>211123.67999999993</v>
      </c>
      <c r="H133" s="21">
        <f t="shared" si="5"/>
        <v>211123.67999999993</v>
      </c>
      <c r="I133" s="21">
        <f t="shared" si="6"/>
        <v>100</v>
      </c>
      <c r="J133" s="21">
        <f t="shared" si="7"/>
        <v>100</v>
      </c>
    </row>
    <row r="134" spans="1:10" ht="76.5" x14ac:dyDescent="0.25">
      <c r="A134" s="12" t="s">
        <v>211</v>
      </c>
      <c r="B134" s="12" t="s">
        <v>212</v>
      </c>
      <c r="C134" s="13">
        <v>1647267.47</v>
      </c>
      <c r="D134" s="13">
        <v>1647267.47</v>
      </c>
      <c r="E134" s="14">
        <v>2234674.23</v>
      </c>
      <c r="F134" s="14">
        <v>2234674.23</v>
      </c>
      <c r="G134" s="21">
        <f t="shared" si="4"/>
        <v>587406.76</v>
      </c>
      <c r="H134" s="21">
        <f t="shared" si="5"/>
        <v>587406.76</v>
      </c>
      <c r="I134" s="21">
        <f t="shared" si="6"/>
        <v>100</v>
      </c>
      <c r="J134" s="21">
        <f t="shared" si="7"/>
        <v>100</v>
      </c>
    </row>
    <row r="135" spans="1:10" ht="42.75" customHeight="1" x14ac:dyDescent="0.25">
      <c r="A135" s="12" t="s">
        <v>254</v>
      </c>
      <c r="B135" s="12" t="s">
        <v>245</v>
      </c>
      <c r="C135" s="13">
        <v>376283.08</v>
      </c>
      <c r="D135" s="13">
        <v>376283.08</v>
      </c>
      <c r="E135" s="14">
        <v>0</v>
      </c>
      <c r="F135" s="14">
        <v>0</v>
      </c>
      <c r="G135" s="21">
        <f t="shared" ref="G135:G139" si="8">E135-C135</f>
        <v>-376283.08</v>
      </c>
      <c r="H135" s="21">
        <f t="shared" ref="H135:H139" si="9">F135-D135</f>
        <v>-376283.08</v>
      </c>
      <c r="I135" s="21">
        <f t="shared" ref="I135:I139" si="10">ROUND(D135/C135*100,2)</f>
        <v>100</v>
      </c>
      <c r="J135" s="21">
        <v>0</v>
      </c>
    </row>
    <row r="136" spans="1:10" ht="38.25" x14ac:dyDescent="0.25">
      <c r="A136" s="12" t="s">
        <v>213</v>
      </c>
      <c r="B136" s="12" t="s">
        <v>214</v>
      </c>
      <c r="C136" s="13">
        <f>C137+C138</f>
        <v>-40388190.770000003</v>
      </c>
      <c r="D136" s="13">
        <f>D137+D138</f>
        <v>-40388190.770000003</v>
      </c>
      <c r="E136" s="14">
        <v>-58864853.689999998</v>
      </c>
      <c r="F136" s="14">
        <v>-58864853.689999998</v>
      </c>
      <c r="G136" s="21">
        <f t="shared" si="8"/>
        <v>-18476662.919999994</v>
      </c>
      <c r="H136" s="21">
        <f t="shared" si="9"/>
        <v>-18476662.919999994</v>
      </c>
      <c r="I136" s="21">
        <f t="shared" si="10"/>
        <v>100</v>
      </c>
      <c r="J136" s="21">
        <f t="shared" ref="J136:J139" si="11">ROUND(F136/E136*100,2)</f>
        <v>100</v>
      </c>
    </row>
    <row r="137" spans="1:10" ht="57" customHeight="1" x14ac:dyDescent="0.25">
      <c r="A137" s="12" t="s">
        <v>215</v>
      </c>
      <c r="B137" s="12" t="s">
        <v>243</v>
      </c>
      <c r="C137" s="13">
        <v>-305047.71000000002</v>
      </c>
      <c r="D137" s="13">
        <v>-305047.71000000002</v>
      </c>
      <c r="E137" s="14">
        <v>-829383.25</v>
      </c>
      <c r="F137" s="14">
        <v>-829383.25</v>
      </c>
      <c r="G137" s="21">
        <f t="shared" si="8"/>
        <v>-524335.54</v>
      </c>
      <c r="H137" s="21">
        <f t="shared" si="9"/>
        <v>-524335.54</v>
      </c>
      <c r="I137" s="21">
        <f t="shared" si="10"/>
        <v>100</v>
      </c>
      <c r="J137" s="21">
        <f t="shared" si="11"/>
        <v>100</v>
      </c>
    </row>
    <row r="138" spans="1:10" ht="45.75" customHeight="1" x14ac:dyDescent="0.25">
      <c r="A138" s="12" t="s">
        <v>216</v>
      </c>
      <c r="B138" s="12" t="s">
        <v>244</v>
      </c>
      <c r="C138" s="13">
        <v>-40083143.060000002</v>
      </c>
      <c r="D138" s="13">
        <v>-40083143.060000002</v>
      </c>
      <c r="E138" s="14">
        <v>-37407615.259999998</v>
      </c>
      <c r="F138" s="14">
        <v>-37407615.259999998</v>
      </c>
      <c r="G138" s="21">
        <f t="shared" si="8"/>
        <v>2675527.8000000045</v>
      </c>
      <c r="H138" s="21">
        <f t="shared" si="9"/>
        <v>2675527.8000000045</v>
      </c>
      <c r="I138" s="21">
        <f t="shared" si="10"/>
        <v>100</v>
      </c>
      <c r="J138" s="21">
        <f t="shared" si="11"/>
        <v>100</v>
      </c>
    </row>
    <row r="139" spans="1:10" x14ac:dyDescent="0.25">
      <c r="A139" s="9" t="s">
        <v>217</v>
      </c>
      <c r="B139" s="9" t="s">
        <v>218</v>
      </c>
      <c r="C139" s="10">
        <f>C6+C104</f>
        <v>12808787833.939999</v>
      </c>
      <c r="D139" s="10">
        <f>D6+D104</f>
        <v>6044031720.7600002</v>
      </c>
      <c r="E139" s="11">
        <v>13925537467.610001</v>
      </c>
      <c r="F139" s="11">
        <v>7054418591.2799997</v>
      </c>
      <c r="G139" s="20">
        <f t="shared" si="8"/>
        <v>1116749633.670002</v>
      </c>
      <c r="H139" s="20">
        <f t="shared" si="9"/>
        <v>1010386870.5199995</v>
      </c>
      <c r="I139" s="20">
        <f t="shared" si="10"/>
        <v>47.19</v>
      </c>
      <c r="J139" s="20">
        <f t="shared" si="11"/>
        <v>50.66</v>
      </c>
    </row>
  </sheetData>
  <mergeCells count="2">
    <mergeCell ref="A1:J1"/>
    <mergeCell ref="A3:E3"/>
  </mergeCells>
  <pageMargins left="0" right="0.15748031496062992" top="0.74803149606299213" bottom="0.11811023622047245" header="0.51181102362204722" footer="0.11811023622047245"/>
  <pageSetup paperSize="9" scale="51" fitToHeight="0" orientation="portrait" r:id="rId1"/>
  <headerFooter>
    <oddHeader>&amp;LФКУ Администрации Одинцовского городского округа</oddHeader>
    <oddFooter>&amp;L 23.09.2019 14:45:02&amp;R&amp;P/&amp;N</oddFooter>
    <evenHeader>&amp;LФКУ Администрации Одинцовского городского округа</evenHeader>
    <evenFooter>&amp;L 23.09.2019 14:45:02&amp;R&amp;P/&amp;N</evenFooter>
    <firstHeader>&amp;LФКУ Администрации Одинцовского городского округа</firstHeader>
    <firstFooter>&amp;L 23.09.2019 14:45:02&amp;R&amp;P/&amp;N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Наталья Валерьевна</dc:creator>
  <cp:lastModifiedBy>Одиночкин Сергей Станиславович</cp:lastModifiedBy>
  <cp:lastPrinted>2019-09-24T08:54:28Z</cp:lastPrinted>
  <dcterms:created xsi:type="dcterms:W3CDTF">2019-09-23T11:45:02Z</dcterms:created>
  <dcterms:modified xsi:type="dcterms:W3CDTF">2019-10-01T12:38:30Z</dcterms:modified>
</cp:coreProperties>
</file>