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0" windowWidth="29040" windowHeight="15720"/>
  </bookViews>
  <sheets>
    <sheet name="Результат 1" sheetId="1" r:id="rId1"/>
  </sheets>
  <definedNames>
    <definedName name="_xlnm.Print_Titles" localSheetId="0">'Результат 1'!$6:$7</definedName>
  </definedNames>
  <calcPr calcId="145621"/>
</workbook>
</file>

<file path=xl/calcChain.xml><?xml version="1.0" encoding="utf-8"?>
<calcChain xmlns="http://schemas.openxmlformats.org/spreadsheetml/2006/main">
  <c r="L15" i="1" l="1"/>
  <c r="K15" i="1"/>
  <c r="N13" i="1" l="1"/>
  <c r="N14" i="1"/>
  <c r="N18" i="1"/>
  <c r="N19" i="1"/>
  <c r="N20" i="1"/>
  <c r="N21" i="1"/>
  <c r="N23" i="1"/>
  <c r="N24" i="1"/>
  <c r="N26" i="1"/>
  <c r="N28" i="1"/>
  <c r="N30" i="1"/>
  <c r="N31" i="1"/>
  <c r="N33" i="1"/>
  <c r="N35" i="1"/>
  <c r="N40" i="1"/>
  <c r="N41" i="1"/>
  <c r="N43" i="1"/>
  <c r="N44" i="1"/>
  <c r="N45" i="1"/>
  <c r="N47" i="1"/>
  <c r="N49" i="1"/>
  <c r="N50" i="1"/>
  <c r="N51" i="1"/>
  <c r="N53" i="1"/>
  <c r="N55" i="1"/>
  <c r="N59" i="1"/>
  <c r="N60" i="1"/>
  <c r="N61" i="1"/>
  <c r="N63" i="1"/>
  <c r="N64" i="1"/>
  <c r="N65" i="1"/>
  <c r="N66" i="1"/>
  <c r="N67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30" i="1"/>
  <c r="N131" i="1"/>
  <c r="N133" i="1"/>
  <c r="N134" i="1"/>
  <c r="N135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6" i="1"/>
  <c r="N277" i="1"/>
  <c r="N278" i="1"/>
  <c r="N279" i="1"/>
  <c r="N280" i="1"/>
  <c r="N281" i="1"/>
  <c r="N282" i="1"/>
  <c r="N283" i="1"/>
  <c r="N284" i="1"/>
  <c r="N285" i="1"/>
  <c r="N286" i="1"/>
  <c r="M13" i="1"/>
  <c r="M14" i="1"/>
  <c r="M15" i="1"/>
  <c r="M18" i="1"/>
  <c r="M19" i="1"/>
  <c r="M20" i="1"/>
  <c r="M21" i="1"/>
  <c r="M23" i="1"/>
  <c r="M24" i="1"/>
  <c r="M25" i="1"/>
  <c r="M26" i="1"/>
  <c r="M28" i="1"/>
  <c r="M30" i="1"/>
  <c r="M31" i="1"/>
  <c r="M33" i="1"/>
  <c r="M34" i="1"/>
  <c r="M35" i="1"/>
  <c r="M40" i="1"/>
  <c r="M41" i="1"/>
  <c r="M42" i="1"/>
  <c r="M43" i="1"/>
  <c r="M47" i="1"/>
  <c r="M49" i="1"/>
  <c r="M50" i="1"/>
  <c r="M51" i="1"/>
  <c r="M53" i="1"/>
  <c r="M54" i="1"/>
  <c r="M55" i="1"/>
  <c r="M59" i="1"/>
  <c r="M60" i="1"/>
  <c r="M61" i="1"/>
  <c r="M63" i="1"/>
  <c r="M64" i="1"/>
  <c r="M65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30" i="1"/>
  <c r="M131" i="1"/>
  <c r="M133" i="1"/>
  <c r="M135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L13" i="1"/>
  <c r="L14" i="1"/>
  <c r="L16" i="1"/>
  <c r="L18" i="1"/>
  <c r="L19" i="1"/>
  <c r="L20" i="1"/>
  <c r="L21" i="1"/>
  <c r="L23" i="1"/>
  <c r="L24" i="1"/>
  <c r="L25" i="1"/>
  <c r="L26" i="1"/>
  <c r="L28" i="1"/>
  <c r="L30" i="1"/>
  <c r="L31" i="1"/>
  <c r="L33" i="1"/>
  <c r="L34" i="1"/>
  <c r="L35" i="1"/>
  <c r="L36" i="1"/>
  <c r="L40" i="1"/>
  <c r="L41" i="1"/>
  <c r="L42" i="1"/>
  <c r="L43" i="1"/>
  <c r="L44" i="1"/>
  <c r="L45" i="1"/>
  <c r="L47" i="1"/>
  <c r="L49" i="1"/>
  <c r="L50" i="1"/>
  <c r="L51" i="1"/>
  <c r="L52" i="1"/>
  <c r="L53" i="1"/>
  <c r="L54" i="1"/>
  <c r="L55" i="1"/>
  <c r="L58" i="1"/>
  <c r="L59" i="1"/>
  <c r="L60" i="1"/>
  <c r="L61" i="1"/>
  <c r="L63" i="1"/>
  <c r="L64" i="1"/>
  <c r="L65" i="1"/>
  <c r="L66" i="1"/>
  <c r="L67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8" i="1"/>
  <c r="L130" i="1"/>
  <c r="L131" i="1"/>
  <c r="L132" i="1"/>
  <c r="L133" i="1"/>
  <c r="L134" i="1"/>
  <c r="L135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K13" i="1"/>
  <c r="K14" i="1"/>
  <c r="K16" i="1"/>
  <c r="K18" i="1"/>
  <c r="K19" i="1"/>
  <c r="K20" i="1"/>
  <c r="K21" i="1"/>
  <c r="K23" i="1"/>
  <c r="K24" i="1"/>
  <c r="K25" i="1"/>
  <c r="K26" i="1"/>
  <c r="K28" i="1"/>
  <c r="K30" i="1"/>
  <c r="K31" i="1"/>
  <c r="K33" i="1"/>
  <c r="K34" i="1"/>
  <c r="K35" i="1"/>
  <c r="K36" i="1"/>
  <c r="K40" i="1"/>
  <c r="K41" i="1"/>
  <c r="K42" i="1"/>
  <c r="K43" i="1"/>
  <c r="K44" i="1"/>
  <c r="K45" i="1"/>
  <c r="K47" i="1"/>
  <c r="K49" i="1"/>
  <c r="K50" i="1"/>
  <c r="K51" i="1"/>
  <c r="K52" i="1"/>
  <c r="K53" i="1"/>
  <c r="K54" i="1"/>
  <c r="K55" i="1"/>
  <c r="K58" i="1"/>
  <c r="K59" i="1"/>
  <c r="K60" i="1"/>
  <c r="K61" i="1"/>
  <c r="K63" i="1"/>
  <c r="K64" i="1"/>
  <c r="K65" i="1"/>
  <c r="K66" i="1"/>
  <c r="K67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8" i="1"/>
  <c r="K130" i="1"/>
  <c r="K131" i="1"/>
  <c r="K132" i="1"/>
  <c r="K133" i="1"/>
  <c r="K134" i="1"/>
  <c r="K135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F137" i="1" l="1"/>
  <c r="F68" i="1"/>
  <c r="F136" i="1" l="1"/>
  <c r="F12" i="1"/>
  <c r="F11" i="1" s="1"/>
  <c r="F48" i="1"/>
  <c r="F129" i="1"/>
  <c r="F127" i="1" s="1"/>
  <c r="G68" i="1"/>
  <c r="M68" i="1" s="1"/>
  <c r="F62" i="1"/>
  <c r="F57" i="1"/>
  <c r="F56" i="1" s="1"/>
  <c r="F46" i="1"/>
  <c r="F39" i="1"/>
  <c r="F32" i="1"/>
  <c r="F29" i="1"/>
  <c r="F27" i="1" s="1"/>
  <c r="F22" i="1"/>
  <c r="F17" i="1"/>
  <c r="F38" i="1" l="1"/>
  <c r="F37" i="1" s="1"/>
  <c r="F10" i="1"/>
  <c r="F9" i="1" l="1"/>
  <c r="F287" i="1" s="1"/>
  <c r="J57" i="1" l="1"/>
  <c r="I137" i="1" l="1"/>
  <c r="I136" i="1" s="1"/>
  <c r="I129" i="1"/>
  <c r="I127" i="1" s="1"/>
  <c r="I68" i="1"/>
  <c r="I62" i="1"/>
  <c r="I57" i="1"/>
  <c r="I48" i="1"/>
  <c r="I46" i="1"/>
  <c r="I39" i="1"/>
  <c r="I32" i="1"/>
  <c r="I29" i="1"/>
  <c r="I27" i="1" s="1"/>
  <c r="I22" i="1"/>
  <c r="I17" i="1"/>
  <c r="I12" i="1"/>
  <c r="I11" i="1" s="1"/>
  <c r="I38" i="1" l="1"/>
  <c r="I56" i="1"/>
  <c r="I10" i="1"/>
  <c r="E137" i="1"/>
  <c r="E136" i="1" s="1"/>
  <c r="E129" i="1"/>
  <c r="E127" i="1" s="1"/>
  <c r="E68" i="1"/>
  <c r="E62" i="1"/>
  <c r="E57" i="1"/>
  <c r="E56" i="1" s="1"/>
  <c r="E48" i="1"/>
  <c r="E46" i="1"/>
  <c r="E39" i="1"/>
  <c r="E32" i="1"/>
  <c r="E29" i="1"/>
  <c r="E27" i="1" s="1"/>
  <c r="E22" i="1"/>
  <c r="E17" i="1"/>
  <c r="E12" i="1"/>
  <c r="E11" i="1" s="1"/>
  <c r="I37" i="1" l="1"/>
  <c r="I9" i="1" s="1"/>
  <c r="E38" i="1"/>
  <c r="E37" i="1" s="1"/>
  <c r="E10" i="1"/>
  <c r="E9" i="1" l="1"/>
  <c r="I287" i="1"/>
  <c r="E287" i="1" l="1"/>
  <c r="J68" i="1" l="1"/>
  <c r="H68" i="1"/>
  <c r="K68" i="1" s="1"/>
  <c r="N68" i="1" l="1"/>
  <c r="L68" i="1"/>
  <c r="G39" i="1"/>
  <c r="M39" i="1" s="1"/>
  <c r="H12" i="1" l="1"/>
  <c r="K12" i="1" s="1"/>
  <c r="G12" i="1"/>
  <c r="M12" i="1" s="1"/>
  <c r="J46" i="1" l="1"/>
  <c r="G137" i="1" l="1"/>
  <c r="M137" i="1" s="1"/>
  <c r="J12" i="1" l="1"/>
  <c r="L12" i="1" l="1"/>
  <c r="N12" i="1"/>
  <c r="G11" i="1"/>
  <c r="M11" i="1" s="1"/>
  <c r="H137" i="1"/>
  <c r="H129" i="1"/>
  <c r="H62" i="1"/>
  <c r="K62" i="1" s="1"/>
  <c r="H57" i="1"/>
  <c r="H48" i="1"/>
  <c r="K48" i="1" s="1"/>
  <c r="H46" i="1"/>
  <c r="H39" i="1"/>
  <c r="K39" i="1" s="1"/>
  <c r="H32" i="1"/>
  <c r="K32" i="1" s="1"/>
  <c r="H29" i="1"/>
  <c r="H22" i="1"/>
  <c r="K22" i="1" s="1"/>
  <c r="H17" i="1"/>
  <c r="K17" i="1" s="1"/>
  <c r="H11" i="1"/>
  <c r="K11" i="1" s="1"/>
  <c r="H127" i="1" l="1"/>
  <c r="K127" i="1" s="1"/>
  <c r="K129" i="1"/>
  <c r="K57" i="1"/>
  <c r="N57" i="1"/>
  <c r="H136" i="1"/>
  <c r="K136" i="1" s="1"/>
  <c r="K137" i="1"/>
  <c r="H27" i="1"/>
  <c r="K27" i="1" s="1"/>
  <c r="K29" i="1"/>
  <c r="K46" i="1"/>
  <c r="N46" i="1"/>
  <c r="H38" i="1"/>
  <c r="K38" i="1" s="1"/>
  <c r="H56" i="1"/>
  <c r="K56" i="1" s="1"/>
  <c r="J39" i="1"/>
  <c r="H10" i="1" l="1"/>
  <c r="K10" i="1" s="1"/>
  <c r="N39" i="1"/>
  <c r="L39" i="1"/>
  <c r="H37" i="1"/>
  <c r="J62" i="1"/>
  <c r="N62" i="1" l="1"/>
  <c r="H9" i="1"/>
  <c r="K9" i="1" s="1"/>
  <c r="K37" i="1"/>
  <c r="H287" i="1"/>
  <c r="K287" i="1" s="1"/>
  <c r="G62" i="1"/>
  <c r="M62" i="1" s="1"/>
  <c r="L62" i="1" l="1"/>
  <c r="G136" i="1"/>
  <c r="M136" i="1" s="1"/>
  <c r="J137" i="1"/>
  <c r="J129" i="1"/>
  <c r="J48" i="1"/>
  <c r="J32" i="1"/>
  <c r="J29" i="1"/>
  <c r="J22" i="1"/>
  <c r="J17" i="1"/>
  <c r="N29" i="1" l="1"/>
  <c r="N22" i="1"/>
  <c r="N32" i="1"/>
  <c r="N48" i="1"/>
  <c r="N129" i="1"/>
  <c r="L137" i="1"/>
  <c r="N137" i="1"/>
  <c r="N17" i="1"/>
  <c r="J127" i="1"/>
  <c r="J38" i="1"/>
  <c r="J11" i="1"/>
  <c r="J136" i="1"/>
  <c r="J27" i="1"/>
  <c r="J56" i="1"/>
  <c r="N11" i="1" l="1"/>
  <c r="L11" i="1"/>
  <c r="N127" i="1"/>
  <c r="N38" i="1"/>
  <c r="N56" i="1"/>
  <c r="N27" i="1"/>
  <c r="N136" i="1"/>
  <c r="L136" i="1"/>
  <c r="J10" i="1"/>
  <c r="J37" i="1"/>
  <c r="G129" i="1"/>
  <c r="G57" i="1"/>
  <c r="N10" i="1" l="1"/>
  <c r="M57" i="1"/>
  <c r="L57" i="1"/>
  <c r="M129" i="1"/>
  <c r="L129" i="1"/>
  <c r="N37" i="1"/>
  <c r="G127" i="1"/>
  <c r="J9" i="1"/>
  <c r="G48" i="1"/>
  <c r="G46" i="1"/>
  <c r="G32" i="1"/>
  <c r="G29" i="1"/>
  <c r="G22" i="1"/>
  <c r="G17" i="1"/>
  <c r="M32" i="1" l="1"/>
  <c r="L32" i="1"/>
  <c r="M17" i="1"/>
  <c r="L17" i="1"/>
  <c r="M29" i="1"/>
  <c r="L29" i="1"/>
  <c r="M46" i="1"/>
  <c r="L46" i="1"/>
  <c r="M22" i="1"/>
  <c r="L22" i="1"/>
  <c r="M48" i="1"/>
  <c r="L48" i="1"/>
  <c r="N9" i="1"/>
  <c r="M127" i="1"/>
  <c r="L127" i="1"/>
  <c r="G38" i="1"/>
  <c r="J287" i="1"/>
  <c r="G27" i="1"/>
  <c r="G56" i="1"/>
  <c r="N287" i="1" l="1"/>
  <c r="M56" i="1"/>
  <c r="L56" i="1"/>
  <c r="M27" i="1"/>
  <c r="L27" i="1"/>
  <c r="M38" i="1"/>
  <c r="L38" i="1"/>
  <c r="G10" i="1"/>
  <c r="G37" i="1"/>
  <c r="M37" i="1" l="1"/>
  <c r="L37" i="1"/>
  <c r="M10" i="1"/>
  <c r="L10" i="1"/>
  <c r="G9" i="1"/>
  <c r="M9" i="1" l="1"/>
  <c r="L9" i="1"/>
  <c r="G287" i="1"/>
  <c r="M287" i="1" l="1"/>
  <c r="L287" i="1"/>
</calcChain>
</file>

<file path=xl/sharedStrings.xml><?xml version="1.0" encoding="utf-8"?>
<sst xmlns="http://schemas.openxmlformats.org/spreadsheetml/2006/main" count="847" uniqueCount="422">
  <si>
    <t>Код главы</t>
  </si>
  <si>
    <t>Код дохода</t>
  </si>
  <si>
    <t>Наименование кода дохода</t>
  </si>
  <si>
    <t>000</t>
  </si>
  <si>
    <t>1 00 00 000 00 0000 000</t>
  </si>
  <si>
    <t>НАЛОГОВЫЕ И НЕНАЛОГОВЫЕ ДОХОДЫ</t>
  </si>
  <si>
    <t>1 01 00 000 00 0000 000</t>
  </si>
  <si>
    <t>НАЛОГИ НА ПРИБЫЛЬ, ДОХОДЫ</t>
  </si>
  <si>
    <t>1 01 02 000 01 0000 110</t>
  </si>
  <si>
    <t>Налог на доходы физических лиц</t>
  </si>
  <si>
    <t>1 01 02 010 01 0000 110</t>
  </si>
  <si>
    <t>182</t>
  </si>
  <si>
    <t>1 01 02 030 01 0000 110</t>
  </si>
  <si>
    <t>1 03 00 000 00 0000 000</t>
  </si>
  <si>
    <t>1 03 02 231 01 0000 110</t>
  </si>
  <si>
    <t>100</t>
  </si>
  <si>
    <t>1 03 02 241 01 0000 110</t>
  </si>
  <si>
    <t>1 03 02 251 01 0000 110</t>
  </si>
  <si>
    <t>1 03 02 261 01 0000 110</t>
  </si>
  <si>
    <t>1 05 00 000 00 0000 000</t>
  </si>
  <si>
    <t>НАЛОГИ НА СОВОКУПНЫЙ ДОХОД</t>
  </si>
  <si>
    <t>1 05 01 000 00 0000 110</t>
  </si>
  <si>
    <t>Налог, взимаемый в связи с применением упрощенной системы налогообложения</t>
  </si>
  <si>
    <t>1 05 02 000 02 0000 110</t>
  </si>
  <si>
    <t>1 05 03 000 01 0000 110</t>
  </si>
  <si>
    <t>Единый сельскохозяйственный налог</t>
  </si>
  <si>
    <t>1 05 04 000 02 0000 110</t>
  </si>
  <si>
    <t>Налог, взимаемый в связи с применением патентной системы налогообложения</t>
  </si>
  <si>
    <t>1 06 00 000 00 0000 000</t>
  </si>
  <si>
    <t>НАЛОГИ НА ИМУЩЕСТВО</t>
  </si>
  <si>
    <t>1 06 01 000 00 0000 110</t>
  </si>
  <si>
    <t>Налог на имущество физических лиц</t>
  </si>
  <si>
    <t>1 06 06 000 00 0000 110</t>
  </si>
  <si>
    <t>Земельный налог</t>
  </si>
  <si>
    <t>1 08 00 000 00 0000 000</t>
  </si>
  <si>
    <t>ГОСУДАРСТВЕННАЯ ПОШЛИНА</t>
  </si>
  <si>
    <t>1 08 03 010 01 1000 110</t>
  </si>
  <si>
    <t>Государственная пошлина за выдачу разрешения на установку рекламной конструкции</t>
  </si>
  <si>
    <t>1 08 07 150 01 1000 110</t>
  </si>
  <si>
    <t>070</t>
  </si>
  <si>
    <t>1 11 00 000 00 0000 000</t>
  </si>
  <si>
    <t>ДОХОДЫ ОТ ИСПОЛЬЗОВАНИЯ ИМУЩЕСТВА, НАХОДЯЩЕГОСЯ В ГОСУДАРСТВЕННОЙ И МУНИЦИПАЛЬНОЙ СОБСТВЕННОСТИ</t>
  </si>
  <si>
    <t>1 11 05 000 00 0000 120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</si>
  <si>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</si>
  <si>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1 11 05 012 04 0000 120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</si>
  <si>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</si>
  <si>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080</t>
  </si>
  <si>
    <t>1 11 05 024 04 0000 120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</si>
  <si>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</si>
  <si>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1 11 05 034 04 0000 120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</si>
  <si>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</si>
  <si>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1 11 05 074 04 0000 120</t>
  </si>
  <si>
    <t>Доходы от сдачи в аренду имущества, составляющего казну городских округов (за исключением земельных участков)</t>
  </si>
  <si>
    <t>1 11 05 312 04 0000 120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</si>
  <si>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</si>
  <si>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1 11 07 000 00 0000 120</t>
  </si>
  <si>
    <t>Платежи от государственных и муниципальных унитарных предприятий</t>
  </si>
  <si>
    <t>1 11 07 014 04 0000 120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</si>
  <si>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</si>
  <si>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1 11 09 000 00 0000 120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</si>
  <si>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</si>
  <si>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1 11 09 044 04 0001 120</t>
  </si>
  <si>
    <t>1 11 09 044 04 0002 120</t>
  </si>
  <si>
    <t>1 11 09 044 04 0003 120</t>
  </si>
  <si>
    <t>1 11 09 044 04 0020 120</t>
  </si>
  <si>
    <t>1 12 00 000 00 0000 000</t>
  </si>
  <si>
    <t>ПЛАТЕЖИ ПРИ ПОЛЬЗОВАНИИ ПРИРОДНЫМИ РЕСУРСАМИ</t>
  </si>
  <si>
    <t>1 13 00 000 00 0000 000</t>
  </si>
  <si>
    <t>ДОХОДЫ ОТ ОКАЗАНИЯ ПЛАТНЫХ УСЛУГ И КОМПЕНСАЦИИ ЗАТРАТ ГОСУДАРСТВА</t>
  </si>
  <si>
    <t>1 13 01 000 00 0000 130</t>
  </si>
  <si>
    <t>Доходы от оказания платных услуг (работ)</t>
  </si>
  <si>
    <t>1 13 01 994 04 0001 130</t>
  </si>
  <si>
    <t>1 13 01 994 04 0002 130</t>
  </si>
  <si>
    <t>056</t>
  </si>
  <si>
    <t>1 13 01 994 04 0020 130</t>
  </si>
  <si>
    <t>1 13 02 000 00 0000 130</t>
  </si>
  <si>
    <t>Доходы от компенсации затрат государства</t>
  </si>
  <si>
    <t>1 13 02 994 04 0001 130</t>
  </si>
  <si>
    <t>Прочие доходы от компенсации затрат бюджетов городских округов (дебиторская задолженность прошлых лет)</t>
  </si>
  <si>
    <t>1 13 02 994 04 0002 130</t>
  </si>
  <si>
    <t>Прочие доходы от компенсации затрат бюджетов городских округов (доходы от компенсации затрат многофункционального центра предоставления государственных и муниципальных услуг)</t>
  </si>
  <si>
    <t>1 14 00 000 00 0000 000</t>
  </si>
  <si>
    <t>ДОХОДЫ ОТ ПРОДАЖИ МАТЕРИАЛЬНЫХ И НЕМАТЕРИАЛЬНЫХ АКТИВОВ</t>
  </si>
  <si>
    <t>1 14 06 012 04 0000 430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</si>
  <si>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</si>
  <si>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1 14 06 024 04 0000 430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</si>
  <si>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</si>
  <si>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1 14 06 312 04 0000 430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</si>
  <si>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</si>
  <si>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1 16 00 000 00 0000 000</t>
  </si>
  <si>
    <t>ШТРАФЫ, САНКЦИИ, ВОЗМЕЩЕНИЕ УЩЕРБА</t>
  </si>
  <si>
    <t>1 16 01 000 01 0000 140</t>
  </si>
  <si>
    <t>1 16 01 060 01 0000 140</t>
  </si>
  <si>
    <t>1 16 01 063 01 0000 140</t>
  </si>
  <si>
    <t>1 16 01 063 01 0009 140</t>
  </si>
  <si>
    <t>838</t>
  </si>
  <si>
    <t>1 16 01 063 01 9000 140</t>
  </si>
  <si>
    <t>1 16 01 150 01 0000 140</t>
  </si>
  <si>
    <t>1 16 01 153 01 0000 140</t>
  </si>
  <si>
    <t>1 16 01 153 01 9000 140</t>
  </si>
  <si>
    <t>1 16 01 154 01 0000 140</t>
  </si>
  <si>
    <t>094</t>
  </si>
  <si>
    <t>1 16 01 157 01 0000 140</t>
  </si>
  <si>
    <t>1 16 01 190 01 0000 140</t>
  </si>
  <si>
    <t>1 16 01 193 01 0000 140</t>
  </si>
  <si>
    <t>1 16 01 193 01 0005 140</t>
  </si>
  <si>
    <t>1 16 01 200 01 0000 140</t>
  </si>
  <si>
    <t>1 16 01 203 01 0000 140</t>
  </si>
  <si>
    <t>1 16 01 203 01 9000 140</t>
  </si>
  <si>
    <t>1 16 07 000 01 0000 140</t>
  </si>
  <si>
    <t>1 16 07 010 00 0000 140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</si>
  <si>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</si>
  <si>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1 16 07 010 04 0000 140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</si>
  <si>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</t>
  </si>
  <si>
    <t>1 16 07 090 00 0000 140</t>
  </si>
  <si>
    <t>1 16 07 090 04 0000 140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</si>
  <si>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</t>
  </si>
  <si>
    <t>1 16 07 090 04 0002 140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</si>
  <si>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 (за несвоевременное перечисление платы за размещение нестационарных торговых объектов)</t>
  </si>
  <si>
    <t>1 16 07 090 04 0003 140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</si>
  <si>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 (за несвоевременное перечисление арендной платы по договорам аренды земельных участков, государственная собственность на которые не разграничена)</t>
  </si>
  <si>
    <t>1 16 07 090 04 0006 140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</si>
  <si>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 (за несвоевременное внесение арендной платы по договорам аренды имущества, составляющего казну городских округов)</t>
  </si>
  <si>
    <t>1 16 07 090 04 0009 140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</si>
  <si>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 (за несвоевременное перечисление средств от реализации основных средств, находящихся в собственности городских округов)</t>
  </si>
  <si>
    <t>1 16 07 090 04 0010 140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</si>
  <si>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 (за несвоевременное перечисление средств от продажи земельных участков, государственная собственность на которые не разграничена)</t>
  </si>
  <si>
    <t>1 16 10 000 00 0000 140</t>
  </si>
  <si>
    <t>Платежи в целях возмещения причиненного ущерба (убытков)</t>
  </si>
  <si>
    <t>1 16 10 030 04 0000 140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</si>
  <si>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</si>
  <si>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1 16 10 032 04 0000 140</t>
  </si>
  <si>
    <t>Прочее возмещение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</si>
  <si>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1 16 10 120 00 0000 140</t>
  </si>
  <si>
    <t>1 16 10 123 01 0000 140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</si>
  <si>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</si>
  <si>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810</t>
  </si>
  <si>
    <t>1 16 10 123 01 0041 140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</si>
  <si>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городских округов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</si>
  <si>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188</t>
  </si>
  <si>
    <t>1 16 10 129 01 0000 140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</si>
  <si>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действующим до 1 января 2020 года</t>
  </si>
  <si>
    <t>1 17 00 000 00 0000 000</t>
  </si>
  <si>
    <t>ПРОЧИЕ НЕНАЛОГОВЫЕ ДОХОДЫ</t>
  </si>
  <si>
    <t>1 17 01 040 04 0000 180</t>
  </si>
  <si>
    <t>Невыясненные поступления, зачисляемые в бюджеты городских округов</t>
  </si>
  <si>
    <t>003</t>
  </si>
  <si>
    <t>1 17 05 000 00 0000 180</t>
  </si>
  <si>
    <t>Прочие неналоговые доходы</t>
  </si>
  <si>
    <t>1 17 05 040 04 0001 180</t>
  </si>
  <si>
    <t>Прочие неналоговые доходы бюджетов городских округов (плата за вырубку зелёных насаждений)</t>
  </si>
  <si>
    <t>1 17 05 040 04 0002 180</t>
  </si>
  <si>
    <t>Прочие неналоговые доходы бюджетов городских округов (восстановление средств по результатам проверок (за исключением дебиторской задолженности прошлых лет))</t>
  </si>
  <si>
    <t>1 17 05 040 04 0004 180</t>
  </si>
  <si>
    <t>Прочие неналоговые доходы бюджетов городских округов (плата за размещение нестационарных торговых объектов)</t>
  </si>
  <si>
    <t>1 17 05 040 04 0005 180</t>
  </si>
  <si>
    <t>Прочие неналоговые доходы бюджетов городских округов (плата за размещение объектов на землях или земельных участках,  собственность на которые не разграничена, без предоставления земельных участков и установления сервитутов, расположенных в границах городских округов)</t>
  </si>
  <si>
    <t>2 00 00 000 00 0000 000</t>
  </si>
  <si>
    <t>БЕЗВОЗМЕЗДНЫЕ ПОСТУПЛЕНИЯ</t>
  </si>
  <si>
    <t>2 02 00 000 00 0000 000</t>
  </si>
  <si>
    <t>2 02 20 000 00 0000 150</t>
  </si>
  <si>
    <t>2 02 25 027 00 0000 150</t>
  </si>
  <si>
    <t>2 02 25 027 04 0000 150</t>
  </si>
  <si>
    <t>2 02 25 169 00 0000 150</t>
  </si>
  <si>
    <t>Субсидии бюджетам на обновление материально-технической базы для формирования у обучающихся современных технологических и гуманитарных навыков</t>
  </si>
  <si>
    <t>2 02 25 169 04 0000 150</t>
  </si>
  <si>
    <t>Субсидии бюджетам городских округов на обновление материально-технической базы для формирования у обучающихся современных технологических и гуманитарных навыков</t>
  </si>
  <si>
    <t>2 02 25 228 00 0000 150</t>
  </si>
  <si>
    <t>Субсидии бюджетам на оснащение объектов спортивной инфраструктуры спортивно-технологическим оборудованием</t>
  </si>
  <si>
    <t>2 02 25 228 04 0000 150</t>
  </si>
  <si>
    <t>Субсидии бюджетам городских округов на оснащение объектов спортивной инфраструктуры спортивно-технологическим оборудованием</t>
  </si>
  <si>
    <t>051</t>
  </si>
  <si>
    <t>2 02 25 242 00 0000 150</t>
  </si>
  <si>
    <t>Субсидии бюджетам на ликвидацию несанкционированных свалок в границах городов и наиболее опасных объектов накопленного экологического вреда окружающей среде</t>
  </si>
  <si>
    <t>2 02 25 242 04 0000 150</t>
  </si>
  <si>
    <t>Субсидии бюджетам городских округов на ликвидацию несанкционированных свалок в границах городов и наиболее опасных объектов накопленного экологического вреда окружающей среде</t>
  </si>
  <si>
    <t>2 02 25 253 00 0000 150</t>
  </si>
  <si>
    <t>Субсидии бюджетам на создание дополнительных мест (групп) для детей в возрасте от 1,5 до 3 лет любой направленности в организациях, осуществляющих образовательную деятельность (за исключением государственных, муниципальных), и у индивидуальных предпринимателей, осуществляющих образовательную деятельность по образовательным программам дошкольного образования, в том числе адаптированным, и присмотр и уход за детьми</t>
  </si>
  <si>
    <t>2 02 25 253 04 0000 150</t>
  </si>
  <si>
    <t>Субсидии бюджетам городских округов на создание дополнительных мест (групп) для детей в возрасте от 1,5 до 3 лет любой направленности в организациях, осуществляющих образовательную деятельность (за исключением государственных, муниципальных), и у индивидуальных предпринимателей, осуществляющих образовательную деятельность по образовательным программам дошкольного образования, в том числе адаптированным, и присмотр и уход за детьми</t>
  </si>
  <si>
    <t>2 02 25 555 00 0000 150</t>
  </si>
  <si>
    <t>Субсидии бюджетам на реализацию программ формирования современной городской среды</t>
  </si>
  <si>
    <t>2 02 25 555 04 0000 150</t>
  </si>
  <si>
    <t>Субсидии бюджетам городских округов на реализацию программ формирования современной городской среды</t>
  </si>
  <si>
    <t>2 02 25 555 04 0001 150</t>
  </si>
  <si>
    <t xml:space="preserve">	Субсидии бюджетам городских округов на реализацию программ формирования современной городской среды (в части благоустройства общественных территорий)</t>
  </si>
  <si>
    <t>050</t>
  </si>
  <si>
    <t>2 02 29 999 00 0000 150</t>
  </si>
  <si>
    <t>Прочие субсидии</t>
  </si>
  <si>
    <t>2 02 29 999 04 0000 150</t>
  </si>
  <si>
    <t>Прочие субсидии бюджетам городских округов</t>
  </si>
  <si>
    <t>2 02 29 999 04 0001 150</t>
  </si>
  <si>
    <t>2 02 29 999 04 0002 150</t>
  </si>
  <si>
    <t>Прочие субсидии бюджетам городских округов (на софинансирование работ по капитальному ремонту и ремонту автомобильных дорог общего пользования местного значения)</t>
  </si>
  <si>
    <t>2 02 29 999 04 0004 150</t>
  </si>
  <si>
    <t>Прочие субсидии бюджетам городских округов (на проектирование и строительство дошкольных образовательных организаций)</t>
  </si>
  <si>
    <t>2 02 29 999 04 0005 150</t>
  </si>
  <si>
    <t>Прочие субсидии бюджетам городских округов (на капитальные вложения в объекты общего образования)</t>
  </si>
  <si>
    <t>2 02 29 999 04 0006 150</t>
  </si>
  <si>
    <t>Прочие субсидии бюджетам городских округов (на проведение первоочередных мероприятий по восстановлению объектов социальной и инженерной инфраструктуры военных городков на территории Московской области, переданных из федеральной собственности)</t>
  </si>
  <si>
    <t>2 02 29 999 04 0007 150</t>
  </si>
  <si>
    <t>Прочие субсидии бюджетам городских округов (на ремонт подъездов многоквартирных домов)</t>
  </si>
  <si>
    <t>2 02 29 999 04 0010 150</t>
  </si>
  <si>
    <t>Прочие субсидии бюджетам городских округов (на предоставление доступа к электронным сервисам цифровой инфраструктуры в сфере жилищно-коммунального хозяйства)</t>
  </si>
  <si>
    <t>2 02 29 999 04 0014 150</t>
  </si>
  <si>
    <t>Прочие субсидии бюджетам городских округов (на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тарифам)</t>
  </si>
  <si>
    <t>2 02 29 999 04 0015 150</t>
  </si>
  <si>
    <t>Прочие субсидии бюджетам городских округов (на реализацию мероприятий по улучшению жилищных условий  многодетных семей)</t>
  </si>
  <si>
    <t>2 02 29 999 04 0016 150</t>
  </si>
  <si>
    <t>Прочие субсидии бюджетам городских округов (на мероприятия по организации отдыха детей в каникулярное время)</t>
  </si>
  <si>
    <t>2 02 29 999 04 0020 150</t>
  </si>
  <si>
    <t>Прочие субсидии бюджетам городских округов (на 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пунктах)</t>
  </si>
  <si>
    <t>2 02 29 999 04 0024 150</t>
  </si>
  <si>
    <t>Прочие субсидии бюджетам городских округов (на оснащение планшетными компьютерами общеобразовательных организаций в Московской области)</t>
  </si>
  <si>
    <t>2 02 29 999 04 0026 150</t>
  </si>
  <si>
    <t>Прочие субсидии бюджетам городских округов (на государственную поддержку частных дошкольных образовательных организаций в Московской области с целью возмещения расходов на присмотр и уход, содержание имущества и арендную плату за использование помещений)</t>
  </si>
  <si>
    <t>2 02 29 999 04 0027 150</t>
  </si>
  <si>
    <t>Прочие субсидии бюджетам городских округов (на проведение капитального ремонта, технического переоснащения и благоустройство территории объектов культуры, находящихся в собственности муниципальных  образований Московской области)</t>
  </si>
  <si>
    <t>2 02 29 999 04 0028 150</t>
  </si>
  <si>
    <t>Прочие субсидии бюджетам городских округов (на обновление и техническое обслуживание (ремонт) средств (программного обеспечения и оборудования), приобретенных в рамках предоставленной субсидии на внедрение целевой модели цифровой образовательной среды в общеобразовательных организациях и профессиональных образовательных организациях)</t>
  </si>
  <si>
    <t>2 02 29 999 04 0029 150</t>
  </si>
  <si>
    <t>Прочие субсидии бюджетам городских округов (на организацию деятельности многофункциональных центров предоставления государственных и муниципальных услуг, действующих на территории Московской области, по реализации мероприятий, направленных на повышение уровня удовлетворенности граждан качеством предоставления государственных и муниципальных услуг)</t>
  </si>
  <si>
    <t>2 02 29 999 04 0031 150</t>
  </si>
  <si>
    <t>Прочие субсидии бюджетам городских округов (на устройство и капитальный ремонт электросетевого хозяйства, систем наружного освещения)</t>
  </si>
  <si>
    <t>2 02 29 999 04 0032 150</t>
  </si>
  <si>
    <t>Прочие субсидии бюджетам городских округов (на строительство и реконструкцию объектов очистки сточных вод)</t>
  </si>
  <si>
    <t>2 02 29 999 04 0033 150</t>
  </si>
  <si>
    <t>Прочие субсидии бюджетам городских округов (на строительство (реконструкция) канализационных коллекторов, канализационных насосных станций)</t>
  </si>
  <si>
    <t>2 02 29 999 04 0034 150</t>
  </si>
  <si>
    <t>Прочие субсидии бюджетам городских округов (на проектирование и строительство дошкольных образовательных организаций в целях синхронизации с жилой застройкой)</t>
  </si>
  <si>
    <t>2 02 29 999 04 0036 150</t>
  </si>
  <si>
    <t>Прочие субсидии бюджетам городских округов  (на капитальный ремонт гидротехнических сооружений, находящихся в муниципальной собственности, в том числе разработка проектой документации)</t>
  </si>
  <si>
    <t>2 02 29 999 04 0037 150</t>
  </si>
  <si>
    <t>Прочие субсидии бюджетам городских округов  (на рекультивацию полигонов твердых коммунальных отходов)</t>
  </si>
  <si>
    <t>2 02 29 999 04 0038 150</t>
  </si>
  <si>
    <t>Прочие субсидии бюджетам городских округов (на софинансирование работ в целях проведения капитального ремонта и ремонта автомобильных дорог, примыкающих к территориям садоводческих, огороднических и дачных некоммерческих объединений граждан)</t>
  </si>
  <si>
    <t>2 02 29 999 04 0039 150</t>
  </si>
  <si>
    <t>Прочие субсидии бюджетам городских округов (на обеспечение организаций дошкольного, начального общего, основного общего и среднего общего образования, находящихся в ведении органов местного самоуправления муниципальных образований Московской области, доступом в сеть Интернет)</t>
  </si>
  <si>
    <t>2 02 29 999 04 0041 150</t>
  </si>
  <si>
    <t>Прочие субсидии бюджетам городских округов (на достижение основного результата по благоустройству общественных территорий)</t>
  </si>
  <si>
    <t>2 02 30 000 00 0000 150</t>
  </si>
  <si>
    <t>2 02 30 022 00 0000 150</t>
  </si>
  <si>
    <t>Субвенции бюджетам муниципальных образований на предоставление гражданам субсидий на оплату жилого помещения и коммунальных услуг</t>
  </si>
  <si>
    <t>2 02 30 022 04 0000 150</t>
  </si>
  <si>
    <t>Субвенции бюджетам городских округов на предоставление гражданам субсидий на оплату жилого помещения и коммунальных услуг</t>
  </si>
  <si>
    <t>2 02 30 022 04 0001 150</t>
  </si>
  <si>
    <t>Субвенции бюджетам городских округов на предоставление гражданам субсидий на оплату жилого помещения и коммунальных услуг (на обеспечение предоставления гражданам субсидий на оплату жилого помещения и коммунальных услуг)</t>
  </si>
  <si>
    <t>2 02 30 022 04 0002 150</t>
  </si>
  <si>
    <t>Субвенции бюджетам городских округов на предоставление гражданам субсидий на оплату жилого помещения и коммунальных услуг (на предоставление гражданам субсидий на оплату жилого помещения и коммунальных услуг)</t>
  </si>
  <si>
    <t>2 02 30 024 00 0000 150</t>
  </si>
  <si>
    <t>2 02 30 024 04 0000 150</t>
  </si>
  <si>
    <t>2 02 30 024 04 0002 150</t>
  </si>
  <si>
    <t>2 02 30 024 04 0003 150</t>
  </si>
  <si>
    <t>2 02 30 024 04 0004 150</t>
  </si>
  <si>
    <t>2 02 30 024 04 0005 150</t>
  </si>
  <si>
    <t>2 02 30 024 04 0006 150</t>
  </si>
  <si>
    <t>2 02 30 024 04 0007 150</t>
  </si>
  <si>
    <t>2 02 30 024 04 0008 150</t>
  </si>
  <si>
    <t>2 02 30 024 04 0009 150</t>
  </si>
  <si>
    <t>2 02 30 024 04 0010 150</t>
  </si>
  <si>
    <t>2 02 30 024 04 0011 150</t>
  </si>
  <si>
    <t>2 02 30 024 04 0012 150</t>
  </si>
  <si>
    <t>2 02 30 029 00 0000 150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</si>
  <si>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</si>
  <si>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2 02 30 029 04 0000 150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</si>
  <si>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</si>
  <si>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2 02 30 029 04 0001 150</t>
  </si>
  <si>
    <t xml:space="preserve"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 (по обеспечению выплаты компенсации части платы, взимаемой с родителей (законных представителей)) </t>
  </si>
  <si>
    <t>2 02 30 029 04 0002 150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</si>
  <si>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 (на оплату банковских и почтовых услуг по перечислению компенсации части платы, взимаемой с родителей (законных представителей))</t>
  </si>
  <si>
    <t>2 02 30 029 04 0003 150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</si>
  <si>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 (на выплату компенсации части платы, взимаемой с родителей (законных представителей))</t>
  </si>
  <si>
    <t>2 02 35 082 00 0000 150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</si>
  <si>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</si>
  <si>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2 02 35 082 04 0000 150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</si>
  <si>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</si>
  <si>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2 02 35 120 00 0000 150</t>
  </si>
  <si>
    <t>2 02 35 120 04 0000 150</t>
  </si>
  <si>
    <t>2 02 35 469 00 0000 150</t>
  </si>
  <si>
    <t>Субвенции бюджетам на проведение Всероссийской переписи населения 2020 года</t>
  </si>
  <si>
    <t>2 02 35 469 04 0000 150</t>
  </si>
  <si>
    <t>Субвенции бюджетам городских округов на проведение Всероссийской переписи населения 2020 года</t>
  </si>
  <si>
    <t>2 02 39 999 00 0000 150</t>
  </si>
  <si>
    <t>Прочие субвенции</t>
  </si>
  <si>
    <t>2 02 39 999 04 0000 150</t>
  </si>
  <si>
    <t>Прочие субвенции бюджетам городских округов</t>
  </si>
  <si>
    <t>2 02 39 999 04 0002 150</t>
  </si>
  <si>
    <t>Прочие субвенции бюджетам городских округов (на 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</si>
  <si>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2 02 39 999 04 0003 150</t>
  </si>
  <si>
    <t>Прочие субвенции бюджетам городских округов (на финансовое обеспечение получения гражданами дошкольного, начального общего, основного общего, среднего общего образования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</si>
  <si>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2 02 39 999 04 0004 150</t>
  </si>
  <si>
    <t>Прочие субвенции бюджетам городских округов (на финансовое обеспечение получения гражданами дошкольного образования в частных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</si>
  <si>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2 02 39 999 04 0005 150</t>
  </si>
  <si>
    <t>Прочие субвенции бюджетам городских округов                          (на финансовое 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</si>
  <si>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2 02 40 000 00 0000 150</t>
  </si>
  <si>
    <t>Иные межбюджетные трансферты</t>
  </si>
  <si>
    <t>2 02 49 999 00 0000 150</t>
  </si>
  <si>
    <t>Прочие межбюджетные трансферты, передаваемые бюджетам</t>
  </si>
  <si>
    <t>2 02 49 999 04 0000 150</t>
  </si>
  <si>
    <t>Прочие межбюджетные трансферты, передаваемые бюджетам городских округов</t>
  </si>
  <si>
    <t>2 02 49 999 04 0001 150</t>
  </si>
  <si>
    <t>Прочие межбюджетные трансферты, передаваемые бюджетам городских округов (на создание центров образования цифрового и гуманитарного профилей (из бюджета Московской области))</t>
  </si>
  <si>
    <t>2 19 00 000 00 0000 000</t>
  </si>
  <si>
    <t>ВОЗВРАТ ОСТАТКОВ СУБСИДИЙ, СУБВЕНЦИЙ И ИНЫХ МЕЖБЮДЖЕТНЫХ ТРАНСФЕРТОВ, ИМЕЮЩИХ ЦЕЛЕВОЕ НАЗНАЧЕНИЕ, ПРОШЛЫХ ЛЕТ</t>
  </si>
  <si>
    <t>2 19 00 000 04 0000 150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</si>
  <si>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</si>
  <si>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2 19 45 160 04 0000 150</t>
  </si>
  <si>
    <t>Возврат остатков иных межбюджетных трансфертов, передаваемых для компенсации дополнительных расходов, возникших в результате решений, принятых органами власти другого уровня, из бюджетов городских округов</t>
  </si>
  <si>
    <t>2 19 60 010 04 0000 150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</si>
  <si>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</si>
  <si>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 xml:space="preserve">ИТОГО  </t>
  </si>
  <si>
    <t>НАЛОГОВЫЕ ДОХОДЫ</t>
  </si>
  <si>
    <t>НЕНАЛОГОВЫЕ ДОХОДЫ</t>
  </si>
  <si>
    <t>2 18 00 000 00 0000 000</t>
  </si>
  <si>
    <t>ДОХОДЫ БЮДЖЕТОВ ОТ ВОЗВРААТ ОСТАТКОВ СУБСИДИЙ, СУБВЕНЦИЙ И ИНЫХ МЕЖБЮДЖЕТНЫХ ТРАНСФЕРТОВ, ИМЕЮЩИХ ЦЕЛЕВОЕ НАЗНАЧЕНИЕ, ПРОШЛЫХ ЛЕТ</t>
  </si>
  <si>
    <t>1 17 05 040 04 0020 180</t>
  </si>
  <si>
    <t>Прочие неналоговые доходы бюджетов городских округов (прочие доходы)</t>
  </si>
  <si>
    <t>1 01 02 040 01 0000 110</t>
  </si>
  <si>
    <t>Налог на доходы физических лиц в виде фиксированных авансовых платежей</t>
  </si>
  <si>
    <t>Доходы от уплаты акцизов на дизельное топливо, подлежащие распределению между бюджетами субъектовРФ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РФ)</t>
  </si>
  <si>
    <t>Административные штрафы, установленные КодексомРФ об административных правонарушениях</t>
  </si>
  <si>
    <t>Административные штрафы, установленные Главой 6 КодексаРФ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</si>
  <si>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Административные штрафы, установленные Главой 6 КодексаРФ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</si>
  <si>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Административные штрафы, установленные Главой 6 КодексаРФ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потребление наркотических средств или психотропных веществ без назначения врача либо новых потенциально опасных психоактивных веществ)</t>
  </si>
  <si>
    <t>Административные штрафы, установленные Главой 6 КодексаРФ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(иные штрафы)</t>
  </si>
  <si>
    <t>Административные штрафы, установленные Главой 15 КодексаРФ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</si>
  <si>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Административные штрафы, установленные Главой 15 КодексаРФ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кодексаРФ), налагаемые мировыми судьями, комиссиями по делам несовершеннолетних и защите их прав</t>
  </si>
  <si>
    <t>Административные штрафы, установленные Главой 15 КодексаРФ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кодексаРФ), налагаемые мировыми судьями, комиссиями по делам несовершеннолетних и защите их прав (иные штрафы)</t>
  </si>
  <si>
    <t>Административные штрафы, установленные Главой 15 КодексаРФ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кодексаРФ), выявленные должностными лицами органов муниципального контроля</t>
  </si>
  <si>
    <t>Административные штрафы, установленные Главой 15 КодексаРФ об административных правонарушениях, за административные правонарушения в области финансов, связанные с нецелевым использованием бюджетных средств, невозвратом либо несвоевременным возвратом бюджетного кредита, неперечислением либо несвоевременным перечислением платы за пользование бюджетным кредитом, нарушением условий предоставления бюджетного кредита, нарушением порядка и (или) условий предоставления (расходования) межбюджетных трансфертов, нарушением условий предоставления бюджетных инвестиций, субсидий юридическим лицам, индивидуальным предпринимателям и физическим лицам, подлежащие зачислению в бюджет муниципального образования</t>
  </si>
  <si>
    <t>Административные штрафы, установленные Главой 19 КодексаРФ об административных правонарушениях, за административные правонарушения против порядка управления</t>
  </si>
  <si>
    <t>Административные штрафы, установленные Главой 19 КодексаРФ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</si>
  <si>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Административные штрафы, установленные Главой 19 КодексаРФ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невыполнение в срок законного предписания (постановления, представления, решения) органа (должностного лица), осуществляющего государственный надзор (контроль), организации, уполномоченной в соответствии с федеральными законами на осуществление государственного надзора (должностного лица), органа (должностного лица), осуществляющего муниципальный контроль)</t>
  </si>
  <si>
    <t>Административные штрафы, установленные Главой 20 КодексаРФ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</si>
  <si>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Административные штрафы, установленные Главой 20 КодексаРФ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</si>
  <si>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Административные штрафы, установленные Главой 20 КодексаРФ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(иные штрафы)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</si>
  <si>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банкомРФ, иной организацией, действующей от имениРФ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</si>
  <si>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банкомРФ, государственной корпорацией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</si>
  <si>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системыРФ, по нормативам, действующим до 1 января 2020 года</t>
  </si>
  <si>
    <t>БЕЗВОЗМЕЗДНЫЕ ПОСТУПЛЕНИЯ ОТ ДРУГИХ БЮДЖЕТОВ БЮДЖЕТНОЙ СИСТЕМЫРФ</t>
  </si>
  <si>
    <t>Субсидии бюджетам бюджетной системыРФ (межбюджетные субсидии)</t>
  </si>
  <si>
    <t>Субсидии бюджетам на реализацию мероприятий государственной программыРФ "Доступная среда"</t>
  </si>
  <si>
    <t>Субсидии бюджетам городских округов на реализацию мероприятий государственной программыРФ "Доступная среда"</t>
  </si>
  <si>
    <t>Прочие субсидии бюджетам городских округов (на дооснащение материально-техническими средствами - приобретение программно-технических комплексов для оформления паспортов гражданинаРФ, удостоверяющих личность гражданинаРФ за пределами территорииРФ, в многофункциональных центрах предоставления государственных и муниципальных услуг)</t>
  </si>
  <si>
    <t>Субвенции бюджетам бюджетной системыРФ</t>
  </si>
  <si>
    <t>Субвенции местным бюджетам на выполнение передаваемых полномочий субъектовРФ</t>
  </si>
  <si>
    <t>Субвенции бюджетам городских округов на выполнение передаваемых полномочий субъектовРФ</t>
  </si>
  <si>
    <t>Субвенции бюджетам городских округов на выполнение передаваемых полномочий субъектовРФ (на осуществление государственных полномочий в соответствии с Законом Московской области № 107/2014-ОЗ "О наделении органов местного самоуправления муниципальных образований Московской области отдельными государственными полномочиями Московской области" в сфере архитектуры и градостроительства)</t>
  </si>
  <si>
    <t>Субвенции бюджетам городских округов на выполнение передаваемых полномочий субъектовРФ (на обеспечение переданного государственного полномочия Московской области по созданию комиссий по делам несовершеннолетних и защите их прав)</t>
  </si>
  <si>
    <t>Субвенции бюджетам городских округов на выполнение передаваемых полномочий субъектовРФ (на осуществление переданных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архивах)</t>
  </si>
  <si>
    <t>Субвенции бюджетам городских округов на выполнение передаваемых полномочий субъектовРФ (на осуществление отдельных государственных полномочий в части подготовки и направления уведомлений о соответствии (несоответствии)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участке, уведомлений о соответствии (несоответствии) построенных или реконструированных объектов индивидуального жилищного строительства или садового дома требованиям законодательства о градостроительной деятельности)</t>
  </si>
  <si>
    <t>Субвенции бюджетам городских округов на выполнение передаваемых полномочий субъектовРФ (на организацию проведения мероприятий по отлову и содержанию безнадзорных животных)</t>
  </si>
  <si>
    <t>Субвенции бюджетам городских округов на выполнение передаваемых полномочий субъектовРФ (на создание административных комиссий, уполномоченных рассматривать дела об административных правонарушениях в сфере благоустройства)</t>
  </si>
  <si>
    <t>Субвенции бюджетам городских округов на выполнение передаваемых полномочий субъектовРФ (на реализацию мер социальной поддержки и социального обеспечения детей-сирот и детей, оставшихся без попечения родителей, а также лиц из их числа в муниципальных и частных организациях в Московской области для детей-сирот и детей, оставшихся без попечения родителей)</t>
  </si>
  <si>
    <t>Субвенции бюджетам городских округов на выполнение передаваемых полномочий субъектовРФ (на оплату расходов, связанных с компенсацией проезда к месту учебы и обратно отдельным категориям обучающихся по очной форме обучения муниципальных образовательных организаций в Московской области)</t>
  </si>
  <si>
    <t>Субвенции бюджетам городских округов на выполнение передаваемых полномочий субъектовРФ (на частичную компенсацию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обучающимся на очной форме обучения)</t>
  </si>
  <si>
    <t>Субвенции бюджетам городских округов на выполнение передаваемых полномочий субъектовРФ     (на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экспертизы)</t>
  </si>
  <si>
    <t>Субвенции бюджетам городских округов на выполнение передаваемых полномочий субъектовРФ     (на присвоение адресов объектам адресации, изменения и аннулирования адресов, присвоения наименований элементам улично-дорожной сети (за исключением автомобильных дорог федерального значения, автомобильных дорог регионального или межмуниципального значения, местного значения муниципального района), наименований элементам планировочной структуры, изменения, аннулирования таких наименований, согласования переустройства и перепланировки помещений в многоквартирном доме)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</si>
  <si>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вРФ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</si>
  <si>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вРФ</t>
  </si>
  <si>
    <t>2 02 10 000 00 0000 150</t>
  </si>
  <si>
    <t>Дотации бюджетам бюджетной системыРФ</t>
  </si>
  <si>
    <t>1 13 02 994 04 0020 130</t>
  </si>
  <si>
    <t>1 13 02 994 04 0003 130</t>
  </si>
  <si>
    <t>Прочие доходы от компенсации затрат бюджетов городских округов (средства от возврата субсидий в связи с невыполнением муниципального задания по результатам проверок)</t>
  </si>
  <si>
    <t>Доходы, поступающие в порядке возмещения расходов, понесенных в связи с эксплуатацией имущества городских округов</t>
  </si>
  <si>
    <t xml:space="preserve">2 07 04050 04 0000 150 </t>
  </si>
  <si>
    <t>Прочие безвозмездные поступления в бюджеты городских округов</t>
  </si>
  <si>
    <t xml:space="preserve">Государственная пошлина по делам, рассматриваемым в судах общей юрисдикции, мировыми судьями (за исключением Верховного СудаРФ) </t>
  </si>
  <si>
    <t>1 09 00 000 00 0000 000</t>
  </si>
  <si>
    <t>ЗАДОЛЖЕННОСТЬ И ПЕПЕРАСЧЕТЫ ПО ОТМЕНЕННЫМ НАЛОГАМ, СБОРАМИ ИНЫМ ОБЯЗАТЕЛЬНЫМ ПЛАТЕЖАМ</t>
  </si>
  <si>
    <t>1 01 02 050 01 0000 110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</si>
  <si>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</t>
  </si>
  <si>
    <t>НАЛОГИ НА ТОВАРЫ (РАБОТЫ, УСЛУГИ), РЕАЛИЗУЕМЫЕ НА ТЕРРИТОРИИ РФ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</si>
  <si>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городских округов</t>
  </si>
  <si>
    <t>1 11 05 324 04 0000 120</t>
  </si>
  <si>
    <t>1 17 05 040 04 0003 180</t>
  </si>
  <si>
    <t>Прочие неналоговые доходы бюджетов городских округов (плата за право заключения муниципального контракта)</t>
  </si>
  <si>
    <t>1 13 02 064 04 0000 130</t>
  </si>
  <si>
    <t>1 14 02000 00 0000 000</t>
  </si>
  <si>
    <t>Доходы от продажи квартир, находящихся в собственности городских округов</t>
  </si>
  <si>
    <t xml:space="preserve"> 1 14 01040 04 0000 410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</si>
  <si>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</si>
  <si>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уплаты акцизов на автомобильный бензин, подлежащие распределению между бюджетами субъектовРФ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РФ)</t>
  </si>
  <si>
    <t>Доходы от уплаты акцизов на прямогонный бензин, подлежащие распределению между бюджетами субъектовРФ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РФ)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</si>
  <si>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субъектовРФ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РФ)</t>
  </si>
  <si>
    <t>Факт на 31.05.  2019</t>
  </si>
  <si>
    <t>Факт на 31.05.      2020</t>
  </si>
  <si>
    <t>Прочие доходы от компенсации затрат бюджетов городских округов (возврат субсидии прошлых лет на выполнение муниципального задания)</t>
  </si>
  <si>
    <t>1 13 01 530 04 0000 130</t>
  </si>
  <si>
    <t>Плата за оказание услуг по присоединению объектов дорожного сервиса к автомобильным дорогам общего пользования местного значения, зачисляемая в бюджеты городских округов</t>
  </si>
  <si>
    <t xml:space="preserve">1 11 09 044 04 0004 120 </t>
  </si>
  <si>
    <t xml:space="preserve">1 11 09 044 04 0005 120 </t>
  </si>
  <si>
    <t>План на 2019 год</t>
  </si>
  <si>
    <t xml:space="preserve">Исполнение за I полугодие 2019 года </t>
  </si>
  <si>
    <t>План на 2020 год</t>
  </si>
  <si>
    <t xml:space="preserve">Исполнение за I полугодие 2020 года </t>
  </si>
  <si>
    <t>Единый налог на вмененный доход для отдельных видов деятельности</t>
  </si>
  <si>
    <t>Отклонение исполнения  плана 2019 от плана 2020</t>
  </si>
  <si>
    <t>8=6-4</t>
  </si>
  <si>
    <t xml:space="preserve">Отклонение исполнения I квартала 2019 от I квартала 2020 </t>
  </si>
  <si>
    <t>% исполнения плана 2019</t>
  </si>
  <si>
    <t>% исполнения плана 2020</t>
  </si>
  <si>
    <t>9=7-5</t>
  </si>
  <si>
    <t>ИСПОЛНЕНИЕ БЮДЖЕТА ОДИНЦОВСКОГО ГОРОДСКОГО ОКРУГА МОСКОВСКОЙ ОБЛАСТИ ПО ДОХОДАМ В РАЗРЕЗЕ ВИДОВ ДОХОДОВ ЗА I ПОЛУГОДИЕ 2019 И 2020 ГОДОВ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</si>
  <si>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</si>
  <si>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</si>
  <si>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1 06 06 032 04 0000 110</t>
  </si>
  <si>
    <t>1 06 06 042 04 0000 110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</si>
  <si>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</si>
  <si>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</si>
  <si>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</si>
  <si>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1 08 04020 01 1000 110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</si>
  <si>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(плата за пользование жилым помещением, предоставленным по договору коммерческого найма жилого помещения муниципального жилого фонда)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</si>
  <si>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(плата за пользование жилым помещением, предоставленным по договору социального найма жилого помещения муниципального жилого фонда)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</si>
  <si>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(плата за установку и эксплуатацию рекламной конструкции)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</si>
  <si>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(плата за размещение объектов на землях или земельных участках, находящихся в собственности городских округов, без предоставления земельных участков и установления сервитутов, расположенных в границах городских округов)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</si>
  <si>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(прочие поступления)</t>
  </si>
  <si>
    <t>Прочие доходы от оказания платных услуг (работ) получателями средств бюджетов городских округов (платные услуги многофункционального центра предоставления государственных и муниципальных услуг)</t>
  </si>
  <si>
    <t>Прочие доходы от оказания платных услуг (работ) получателями средств бюджетов городских округов (на приобретение продуктов питания из средств платы, взимаемой с родителей за присмотр и уход за детьми, посещающими образовательные организации, реализующие образовательные программы дошкольного образования)</t>
  </si>
  <si>
    <t>Прочие доходы от оказания платных услуг (работ) получателями средств бюджетов городских округов (прочие доходы)</t>
  </si>
  <si>
    <r>
  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(плата за право заключения договора на установку и эксплуатацию</t>
    </r>
    <r>
      <rPr>
        <b/>
        <sz val="8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рекламной конструкции)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</si>
</sst>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1"/>
      <color indexed="8"/>
      <name val="Calibri"/>
      <family val="2"/>
      <scheme val="minor"/>
    </font>
    <font>
      <sz val="8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</font>
    <font>
      <b/>
      <sz val="8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2">
    <xf numFmtId="0" fontId="0" fillId="0" borderId="0"/>
    <xf numFmtId="0" fontId="7" fillId="0" borderId="1" applyBorder="0"/>
  </cellStyleXfs>
  <cellXfs count="34">
    <xf numFmtId="0" fontId="0" fillId="0" borderId="0" xfId="0"/>
    <xf numFmtId="0" fontId="4" fillId="0" borderId="1" xfId="0" applyNumberFormat="1" applyFont="1" applyBorder="1"/>
    <xf numFmtId="4" fontId="4" fillId="0" borderId="1" xfId="0" applyNumberFormat="1" applyFont="1" applyBorder="1" applyAlignment="1">
      <alignment horizontal="right" vertical="center"/>
    </xf>
    <xf numFmtId="0" fontId="5" fillId="0" borderId="0" xfId="0" applyFont="1"/>
    <xf numFmtId="4" fontId="4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/>
    <xf numFmtId="0" fontId="0" fillId="0" borderId="0" xfId="0" applyFill="1"/>
    <xf numFmtId="3" fontId="8" fillId="0" borderId="2" xfId="0" applyNumberFormat="1" applyFont="1" applyFill="1" applyBorder="1" applyAlignment="1">
      <alignment horizontal="right" vertical="center"/>
    </xf>
    <xf numFmtId="3" fontId="10" fillId="0" borderId="2" xfId="0" applyNumberFormat="1" applyFont="1" applyFill="1" applyBorder="1" applyAlignment="1">
      <alignment horizontal="right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0" fillId="0" borderId="0" xfId="0" applyFont="1"/>
    <xf numFmtId="49" fontId="8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left" vertical="center" wrapText="1"/>
    </xf>
    <xf numFmtId="0" fontId="10" fillId="0" borderId="2" xfId="0" applyNumberFormat="1" applyFont="1" applyFill="1" applyBorder="1" applyAlignment="1">
      <alignment horizontal="left" vertical="center" wrapText="1"/>
    </xf>
    <xf numFmtId="0" fontId="8" fillId="0" borderId="2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/>
    <xf numFmtId="1" fontId="8" fillId="0" borderId="2" xfId="0" applyNumberFormat="1" applyFont="1" applyFill="1" applyBorder="1" applyAlignment="1">
      <alignment horizontal="center" vertical="center" wrapText="1"/>
    </xf>
    <xf numFmtId="1" fontId="8" fillId="0" borderId="2" xfId="0" applyNumberFormat="1" applyFont="1" applyFill="1" applyBorder="1" applyAlignment="1">
      <alignment horizontal="center" vertical="center"/>
    </xf>
    <xf numFmtId="1" fontId="10" fillId="0" borderId="2" xfId="0" applyNumberFormat="1" applyFont="1" applyFill="1" applyBorder="1" applyAlignment="1">
      <alignment horizontal="center" vertical="center"/>
    </xf>
    <xf numFmtId="1" fontId="10" fillId="0" borderId="2" xfId="0" applyNumberFormat="1" applyFont="1" applyFill="1" applyBorder="1" applyAlignment="1">
      <alignment horizontal="center" vertical="center" wrapText="1"/>
    </xf>
    <xf numFmtId="164" fontId="10" fillId="0" borderId="2" xfId="0" applyNumberFormat="1" applyFont="1" applyFill="1" applyBorder="1" applyAlignment="1">
      <alignment horizontal="right" vertical="center"/>
    </xf>
    <xf numFmtId="0" fontId="0" fillId="0" borderId="0" xfId="0" applyFont="1" applyFill="1"/>
    <xf numFmtId="0" fontId="2" fillId="0" borderId="1" xfId="0" applyNumberFormat="1" applyFont="1" applyBorder="1" applyAlignment="1">
      <alignment horizontal="center" wrapText="1"/>
    </xf>
    <xf numFmtId="0" fontId="0" fillId="0" borderId="0" xfId="0" applyAlignment="1">
      <alignment wrapText="1"/>
    </xf>
    <xf numFmtId="0" fontId="6" fillId="0" borderId="1" xfId="0" applyNumberFormat="1" applyFont="1" applyBorder="1" applyAlignment="1">
      <alignment horizontal="center" vertical="center"/>
    </xf>
    <xf numFmtId="1" fontId="1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10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vertical="top"/>
    </xf>
    <xf numFmtId="0" fontId="8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9"/>
  <sheetViews>
    <sheetView tabSelected="1" zoomScale="115" zoomScaleNormal="115" workbookViewId="0">
      <pane xSplit="4" ySplit="7" topLeftCell="F8" activePane="bottomRight" state="frozen"/>
      <selection pane="topRight" activeCell="K1" sqref="K1"/>
      <selection pane="bottomLeft" activeCell="A10" sqref="A10"/>
      <selection pane="bottomRight" activeCell="G50" sqref="F50:G51"/>
    </sheetView>
  </sheetViews>
  <sheetFormatPr defaultRowHeight="15" x14ac:dyDescent="0.25"/>
  <cols>
    <col min="1" max="1" width="0.42578125" customWidth="1"/>
    <col min="2" max="2" width="4.28515625" customWidth="1"/>
    <col min="3" max="3" width="19" customWidth="1"/>
    <col min="4" max="4" width="45.5703125" customWidth="1"/>
    <col min="5" max="5" width="8.85546875" hidden="1" customWidth="1"/>
    <col min="6" max="6" width="9.85546875" style="21" customWidth="1"/>
    <col min="7" max="7" width="8.85546875" style="10" customWidth="1"/>
    <col min="8" max="8" width="9.42578125" style="10" customWidth="1"/>
    <col min="9" max="9" width="9.28515625" style="10" hidden="1" customWidth="1"/>
    <col min="10" max="10" width="9.140625" style="21" customWidth="1"/>
    <col min="11" max="11" width="10.5703125" style="10" bestFit="1" customWidth="1"/>
    <col min="12" max="12" width="10.5703125" style="10" customWidth="1"/>
    <col min="13" max="14" width="9.140625" style="10"/>
  </cols>
  <sheetData>
    <row r="1" spans="1:14" ht="27.75" customHeight="1" x14ac:dyDescent="0.25">
      <c r="A1" s="22" t="s">
        <v>404</v>
      </c>
      <c r="B1" s="22"/>
      <c r="C1" s="22"/>
      <c r="D1" s="22"/>
      <c r="E1" s="22"/>
      <c r="F1" s="22"/>
      <c r="G1" s="22"/>
      <c r="H1" s="22"/>
      <c r="I1" s="22"/>
      <c r="J1" s="22"/>
      <c r="K1" s="23"/>
      <c r="L1" s="23"/>
      <c r="M1" s="23"/>
      <c r="N1" s="23"/>
    </row>
    <row r="2" spans="1:14" ht="12.75" customHeight="1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4" ht="6.75" customHeight="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</row>
    <row r="4" spans="1:14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</row>
    <row r="5" spans="1:14" ht="7.5" customHeight="1" x14ac:dyDescent="0.25">
      <c r="A5" s="1"/>
      <c r="B5" s="1"/>
      <c r="C5" s="1"/>
      <c r="D5" s="1"/>
      <c r="E5" s="1"/>
      <c r="F5" s="15"/>
      <c r="G5" s="1"/>
      <c r="H5" s="2"/>
      <c r="I5" s="2"/>
      <c r="J5" s="4"/>
    </row>
    <row r="6" spans="1:14" ht="36.75" customHeight="1" x14ac:dyDescent="0.25">
      <c r="B6" s="28" t="s">
        <v>0</v>
      </c>
      <c r="C6" s="31" t="s">
        <v>1</v>
      </c>
      <c r="D6" s="31" t="s">
        <v>2</v>
      </c>
      <c r="E6" s="33" t="s">
        <v>386</v>
      </c>
      <c r="F6" s="27" t="s">
        <v>393</v>
      </c>
      <c r="G6" s="27" t="s">
        <v>394</v>
      </c>
      <c r="H6" s="27" t="s">
        <v>395</v>
      </c>
      <c r="I6" s="27" t="s">
        <v>387</v>
      </c>
      <c r="J6" s="27" t="s">
        <v>396</v>
      </c>
      <c r="K6" s="25" t="s">
        <v>398</v>
      </c>
      <c r="L6" s="25" t="s">
        <v>400</v>
      </c>
      <c r="M6" s="27" t="s">
        <v>401</v>
      </c>
      <c r="N6" s="27" t="s">
        <v>402</v>
      </c>
    </row>
    <row r="7" spans="1:14" ht="24" customHeight="1" x14ac:dyDescent="0.25">
      <c r="B7" s="28"/>
      <c r="C7" s="31"/>
      <c r="D7" s="31"/>
      <c r="E7" s="33"/>
      <c r="F7" s="32"/>
      <c r="G7" s="27"/>
      <c r="H7" s="32"/>
      <c r="I7" s="27"/>
      <c r="J7" s="27"/>
      <c r="K7" s="26"/>
      <c r="L7" s="26"/>
      <c r="M7" s="27"/>
      <c r="N7" s="27"/>
    </row>
    <row r="8" spans="1:14" ht="15.75" customHeight="1" x14ac:dyDescent="0.25">
      <c r="B8" s="16">
        <v>1</v>
      </c>
      <c r="C8" s="17">
        <v>2</v>
      </c>
      <c r="D8" s="17">
        <v>3</v>
      </c>
      <c r="E8" s="16"/>
      <c r="F8" s="18">
        <v>4</v>
      </c>
      <c r="G8" s="18">
        <v>5</v>
      </c>
      <c r="H8" s="18">
        <v>6</v>
      </c>
      <c r="I8" s="18"/>
      <c r="J8" s="18">
        <v>7</v>
      </c>
      <c r="K8" s="18" t="s">
        <v>399</v>
      </c>
      <c r="L8" s="19" t="s">
        <v>403</v>
      </c>
      <c r="M8" s="19">
        <v>10</v>
      </c>
      <c r="N8" s="19">
        <v>11</v>
      </c>
    </row>
    <row r="9" spans="1:14" ht="15" customHeight="1" x14ac:dyDescent="0.25">
      <c r="B9" s="11" t="s">
        <v>3</v>
      </c>
      <c r="C9" s="11" t="s">
        <v>4</v>
      </c>
      <c r="D9" s="12" t="s">
        <v>5</v>
      </c>
      <c r="E9" s="7">
        <f t="shared" ref="E9" si="0">E10+E37</f>
        <v>4101940</v>
      </c>
      <c r="F9" s="8">
        <f>F10+F37</f>
        <v>11630260</v>
      </c>
      <c r="G9" s="8">
        <f t="shared" ref="G9" si="1">G10+G37</f>
        <v>4883662</v>
      </c>
      <c r="H9" s="8">
        <f t="shared" ref="H9" si="2">H10+H37</f>
        <v>9955696</v>
      </c>
      <c r="I9" s="8">
        <f t="shared" ref="I9:J9" si="3">I10+I37</f>
        <v>3825323</v>
      </c>
      <c r="J9" s="8">
        <f t="shared" si="3"/>
        <v>4516429</v>
      </c>
      <c r="K9" s="8">
        <f>H9-F9</f>
        <v>-1674564</v>
      </c>
      <c r="L9" s="8">
        <f>J9-G9</f>
        <v>-367233</v>
      </c>
      <c r="M9" s="20">
        <f>G9/F9*100</f>
        <v>41.990995902069258</v>
      </c>
      <c r="N9" s="20">
        <f>J9/H9*100</f>
        <v>45.365276320209055</v>
      </c>
    </row>
    <row r="10" spans="1:14" ht="15" customHeight="1" x14ac:dyDescent="0.25">
      <c r="B10" s="11"/>
      <c r="C10" s="11"/>
      <c r="D10" s="12" t="s">
        <v>311</v>
      </c>
      <c r="E10" s="7">
        <f>E11+E17+E22+E27+E32+E36</f>
        <v>3299400</v>
      </c>
      <c r="F10" s="8">
        <f>F11+F17+F22+F27+F32</f>
        <v>9388461</v>
      </c>
      <c r="G10" s="8">
        <f>G11+G17+G22+G27+G32+G36</f>
        <v>3792659</v>
      </c>
      <c r="H10" s="8">
        <f t="shared" ref="H10:J10" si="4">H11+H17+H22+H27+H32+H36</f>
        <v>8001378</v>
      </c>
      <c r="I10" s="8">
        <f t="shared" ref="I10" si="5">I11+I17+I22+I27+I32+I36</f>
        <v>2868113</v>
      </c>
      <c r="J10" s="8">
        <f t="shared" si="4"/>
        <v>3305912</v>
      </c>
      <c r="K10" s="8">
        <f t="shared" ref="K10:K73" si="6">H10-F10</f>
        <v>-1387083</v>
      </c>
      <c r="L10" s="8">
        <f t="shared" ref="L10:L73" si="7">J10-G10</f>
        <v>-486747</v>
      </c>
      <c r="M10" s="20">
        <f t="shared" ref="M10:M73" si="8">G10/F10*100</f>
        <v>40.397025667998193</v>
      </c>
      <c r="N10" s="20">
        <f t="shared" ref="N10:N73" si="9">J10/H10*100</f>
        <v>41.316783184096536</v>
      </c>
    </row>
    <row r="11" spans="1:14" ht="15" customHeight="1" x14ac:dyDescent="0.25">
      <c r="B11" s="11" t="s">
        <v>3</v>
      </c>
      <c r="C11" s="11" t="s">
        <v>6</v>
      </c>
      <c r="D11" s="12" t="s">
        <v>7</v>
      </c>
      <c r="E11" s="7">
        <f t="shared" ref="E11:J11" si="10">E12</f>
        <v>846396</v>
      </c>
      <c r="F11" s="8">
        <f t="shared" si="10"/>
        <v>2574148</v>
      </c>
      <c r="G11" s="8">
        <f t="shared" si="10"/>
        <v>1107111</v>
      </c>
      <c r="H11" s="8">
        <f t="shared" si="10"/>
        <v>2661678</v>
      </c>
      <c r="I11" s="8">
        <f t="shared" si="10"/>
        <v>843433</v>
      </c>
      <c r="J11" s="8">
        <f t="shared" si="10"/>
        <v>1041682</v>
      </c>
      <c r="K11" s="8">
        <f t="shared" si="6"/>
        <v>87530</v>
      </c>
      <c r="L11" s="8">
        <f t="shared" si="7"/>
        <v>-65429</v>
      </c>
      <c r="M11" s="20">
        <f>G11/F11*10</f>
        <v>4.3008832436984976</v>
      </c>
      <c r="N11" s="20">
        <f t="shared" si="9"/>
        <v>39.136289213045302</v>
      </c>
    </row>
    <row r="12" spans="1:14" ht="15" customHeight="1" x14ac:dyDescent="0.25">
      <c r="B12" s="11" t="s">
        <v>3</v>
      </c>
      <c r="C12" s="11" t="s">
        <v>8</v>
      </c>
      <c r="D12" s="12" t="s">
        <v>9</v>
      </c>
      <c r="E12" s="7">
        <f>SUM(E13:E16)</f>
        <v>846396</v>
      </c>
      <c r="F12" s="8">
        <f>F13+F14+F15+F16</f>
        <v>2574148</v>
      </c>
      <c r="G12" s="8">
        <f>SUM(G13:G16)</f>
        <v>1107111</v>
      </c>
      <c r="H12" s="8">
        <f t="shared" ref="H12" si="11">SUM(H13:H16)</f>
        <v>2661678</v>
      </c>
      <c r="I12" s="8">
        <f>SUM(I13:I16)</f>
        <v>843433</v>
      </c>
      <c r="J12" s="8">
        <f>SUM(J13:J16)</f>
        <v>1041682</v>
      </c>
      <c r="K12" s="8">
        <f t="shared" si="6"/>
        <v>87530</v>
      </c>
      <c r="L12" s="8">
        <f t="shared" si="7"/>
        <v>-65429</v>
      </c>
      <c r="M12" s="20">
        <f t="shared" si="8"/>
        <v>43.008832436984974</v>
      </c>
      <c r="N12" s="20">
        <f t="shared" si="9"/>
        <v>39.136289213045302</v>
      </c>
    </row>
    <row r="13" spans="1:14" ht="53.25" customHeight="1" x14ac:dyDescent="0.25">
      <c r="B13" s="9" t="s">
        <v>11</v>
      </c>
      <c r="C13" s="9" t="s">
        <v>10</v>
      </c>
      <c r="D13" s="13" t="s">
        <v>405</v>
      </c>
      <c r="E13" s="8">
        <v>824997</v>
      </c>
      <c r="F13" s="8">
        <v>2108481</v>
      </c>
      <c r="G13" s="8">
        <v>992436</v>
      </c>
      <c r="H13" s="8">
        <v>2123035</v>
      </c>
      <c r="I13" s="8">
        <v>833712</v>
      </c>
      <c r="J13" s="8">
        <v>1018748</v>
      </c>
      <c r="K13" s="8">
        <f t="shared" si="6"/>
        <v>14554</v>
      </c>
      <c r="L13" s="8">
        <f t="shared" si="7"/>
        <v>26312</v>
      </c>
      <c r="M13" s="20">
        <f t="shared" si="8"/>
        <v>47.06876656702147</v>
      </c>
      <c r="N13" s="20">
        <f t="shared" si="9"/>
        <v>47.985454785248479</v>
      </c>
    </row>
    <row r="14" spans="1:14" ht="36.75" customHeight="1" x14ac:dyDescent="0.25">
      <c r="B14" s="9" t="s">
        <v>11</v>
      </c>
      <c r="C14" s="9" t="s">
        <v>12</v>
      </c>
      <c r="D14" s="13" t="s">
        <v>406</v>
      </c>
      <c r="E14" s="8">
        <v>20741</v>
      </c>
      <c r="F14" s="8">
        <v>465310</v>
      </c>
      <c r="G14" s="8">
        <v>113960</v>
      </c>
      <c r="H14" s="8">
        <v>538643</v>
      </c>
      <c r="I14" s="8">
        <v>9720</v>
      </c>
      <c r="J14" s="8">
        <v>22933</v>
      </c>
      <c r="K14" s="8">
        <f t="shared" si="6"/>
        <v>73333</v>
      </c>
      <c r="L14" s="8">
        <f t="shared" si="7"/>
        <v>-91027</v>
      </c>
      <c r="M14" s="20">
        <f t="shared" si="8"/>
        <v>24.491199415443468</v>
      </c>
      <c r="N14" s="20">
        <f t="shared" si="9"/>
        <v>4.2575509196258006</v>
      </c>
    </row>
    <row r="15" spans="1:14" ht="22.5" customHeight="1" x14ac:dyDescent="0.25">
      <c r="B15" s="9" t="s">
        <v>11</v>
      </c>
      <c r="C15" s="9" t="s">
        <v>317</v>
      </c>
      <c r="D15" s="13" t="s">
        <v>318</v>
      </c>
      <c r="E15" s="8">
        <v>189</v>
      </c>
      <c r="F15" s="8">
        <v>357</v>
      </c>
      <c r="G15" s="8">
        <v>245</v>
      </c>
      <c r="H15" s="8"/>
      <c r="I15" s="8"/>
      <c r="J15" s="8">
        <v>0</v>
      </c>
      <c r="K15" s="8">
        <f>H15-F15</f>
        <v>-357</v>
      </c>
      <c r="L15" s="8">
        <f>J15-G15</f>
        <v>-245</v>
      </c>
      <c r="M15" s="20">
        <f t="shared" si="8"/>
        <v>68.627450980392155</v>
      </c>
      <c r="N15" s="20"/>
    </row>
    <row r="16" spans="1:14" ht="44.25" customHeight="1" x14ac:dyDescent="0.25">
      <c r="B16" s="9" t="s">
        <v>11</v>
      </c>
      <c r="C16" s="9" t="s">
        <v>371</v>
      </c>
      <c r="D16" s="13" t="s">
        <v>372</v>
      </c>
      <c r="E16" s="8">
        <v>469</v>
      </c>
      <c r="F16" s="8">
        <v>0</v>
      </c>
      <c r="G16" s="8">
        <v>470</v>
      </c>
      <c r="H16" s="8"/>
      <c r="I16" s="8">
        <v>1</v>
      </c>
      <c r="J16" s="8">
        <v>1</v>
      </c>
      <c r="K16" s="8">
        <f t="shared" si="6"/>
        <v>0</v>
      </c>
      <c r="L16" s="8">
        <f t="shared" si="7"/>
        <v>-469</v>
      </c>
      <c r="M16" s="20"/>
      <c r="N16" s="20"/>
    </row>
    <row r="17" spans="2:14" ht="25.5" customHeight="1" x14ac:dyDescent="0.25">
      <c r="B17" s="11" t="s">
        <v>3</v>
      </c>
      <c r="C17" s="11" t="s">
        <v>13</v>
      </c>
      <c r="D17" s="14" t="s">
        <v>373</v>
      </c>
      <c r="E17" s="7">
        <f>SUM(E18:E21)</f>
        <v>32230</v>
      </c>
      <c r="F17" s="8">
        <f>F18+F19+F20+F21</f>
        <v>72728</v>
      </c>
      <c r="G17" s="8">
        <f>SUM(G18:G21)</f>
        <v>38157</v>
      </c>
      <c r="H17" s="8">
        <f t="shared" ref="H17" si="12">SUM(H18:H21)</f>
        <v>76152</v>
      </c>
      <c r="I17" s="8">
        <f>SUM(I18:I21)</f>
        <v>27869</v>
      </c>
      <c r="J17" s="8">
        <f>SUM(J18:J21)</f>
        <v>32700</v>
      </c>
      <c r="K17" s="8">
        <f t="shared" si="6"/>
        <v>3424</v>
      </c>
      <c r="L17" s="8">
        <f t="shared" si="7"/>
        <v>-5457</v>
      </c>
      <c r="M17" s="20">
        <f t="shared" si="8"/>
        <v>52.465350346496528</v>
      </c>
      <c r="N17" s="20">
        <f t="shared" si="9"/>
        <v>42.940434919634413</v>
      </c>
    </row>
    <row r="18" spans="2:14" ht="69" customHeight="1" x14ac:dyDescent="0.25">
      <c r="B18" s="9" t="s">
        <v>15</v>
      </c>
      <c r="C18" s="9" t="s">
        <v>14</v>
      </c>
      <c r="D18" s="13" t="s">
        <v>319</v>
      </c>
      <c r="E18" s="8">
        <v>14560</v>
      </c>
      <c r="F18" s="8">
        <v>26448</v>
      </c>
      <c r="G18" s="8">
        <v>17322</v>
      </c>
      <c r="H18" s="8">
        <v>35004</v>
      </c>
      <c r="I18" s="8">
        <v>13107</v>
      </c>
      <c r="J18" s="8">
        <v>15493</v>
      </c>
      <c r="K18" s="8">
        <f t="shared" si="6"/>
        <v>8556</v>
      </c>
      <c r="L18" s="8">
        <f t="shared" si="7"/>
        <v>-1829</v>
      </c>
      <c r="M18" s="20">
        <f t="shared" si="8"/>
        <v>65.494555353902001</v>
      </c>
      <c r="N18" s="20">
        <f t="shared" si="9"/>
        <v>44.260655925037142</v>
      </c>
    </row>
    <row r="19" spans="2:14" ht="75.75" customHeight="1" x14ac:dyDescent="0.25">
      <c r="B19" s="9" t="s">
        <v>15</v>
      </c>
      <c r="C19" s="9" t="s">
        <v>16</v>
      </c>
      <c r="D19" s="13" t="s">
        <v>385</v>
      </c>
      <c r="E19" s="8">
        <v>109</v>
      </c>
      <c r="F19" s="8">
        <v>186</v>
      </c>
      <c r="G19" s="8">
        <v>131</v>
      </c>
      <c r="H19" s="8">
        <v>180</v>
      </c>
      <c r="I19" s="8">
        <v>84</v>
      </c>
      <c r="J19" s="8">
        <v>101</v>
      </c>
      <c r="K19" s="8">
        <f t="shared" si="6"/>
        <v>-6</v>
      </c>
      <c r="L19" s="8">
        <f t="shared" si="7"/>
        <v>-30</v>
      </c>
      <c r="M19" s="20">
        <f t="shared" si="8"/>
        <v>70.430107526881727</v>
      </c>
      <c r="N19" s="20">
        <f t="shared" si="9"/>
        <v>56.111111111111114</v>
      </c>
    </row>
    <row r="20" spans="2:14" ht="70.5" customHeight="1" x14ac:dyDescent="0.25">
      <c r="B20" s="9" t="s">
        <v>15</v>
      </c>
      <c r="C20" s="9" t="s">
        <v>17</v>
      </c>
      <c r="D20" s="13" t="s">
        <v>383</v>
      </c>
      <c r="E20" s="8">
        <v>20208</v>
      </c>
      <c r="F20" s="8">
        <v>50893</v>
      </c>
      <c r="G20" s="8">
        <v>24003</v>
      </c>
      <c r="H20" s="8">
        <v>45723</v>
      </c>
      <c r="I20" s="8">
        <v>17424</v>
      </c>
      <c r="J20" s="8">
        <v>20190</v>
      </c>
      <c r="K20" s="8">
        <f t="shared" si="6"/>
        <v>-5170</v>
      </c>
      <c r="L20" s="8">
        <f t="shared" si="7"/>
        <v>-3813</v>
      </c>
      <c r="M20" s="20">
        <f t="shared" si="8"/>
        <v>47.163657084471346</v>
      </c>
      <c r="N20" s="20">
        <f t="shared" si="9"/>
        <v>44.157207532314153</v>
      </c>
    </row>
    <row r="21" spans="2:14" ht="66" customHeight="1" x14ac:dyDescent="0.25">
      <c r="B21" s="9" t="s">
        <v>15</v>
      </c>
      <c r="C21" s="9" t="s">
        <v>18</v>
      </c>
      <c r="D21" s="13" t="s">
        <v>384</v>
      </c>
      <c r="E21" s="8">
        <v>-2647</v>
      </c>
      <c r="F21" s="8">
        <v>-4799</v>
      </c>
      <c r="G21" s="8">
        <v>-3299</v>
      </c>
      <c r="H21" s="8">
        <v>-4755</v>
      </c>
      <c r="I21" s="8">
        <v>-2746</v>
      </c>
      <c r="J21" s="8">
        <v>-3084</v>
      </c>
      <c r="K21" s="8">
        <f t="shared" si="6"/>
        <v>44</v>
      </c>
      <c r="L21" s="8">
        <f t="shared" si="7"/>
        <v>215</v>
      </c>
      <c r="M21" s="20">
        <f t="shared" si="8"/>
        <v>68.743488226713907</v>
      </c>
      <c r="N21" s="20">
        <f t="shared" si="9"/>
        <v>64.85804416403785</v>
      </c>
    </row>
    <row r="22" spans="2:14" ht="15" customHeight="1" x14ac:dyDescent="0.25">
      <c r="B22" s="11" t="s">
        <v>3</v>
      </c>
      <c r="C22" s="11" t="s">
        <v>19</v>
      </c>
      <c r="D22" s="12" t="s">
        <v>20</v>
      </c>
      <c r="E22" s="7">
        <f>SUM(E23:E26)</f>
        <v>825659</v>
      </c>
      <c r="F22" s="8">
        <f>F23+F24+F25+F26</f>
        <v>1677800</v>
      </c>
      <c r="G22" s="8">
        <f>SUM(G23:G26)</f>
        <v>863349</v>
      </c>
      <c r="H22" s="8">
        <f t="shared" ref="H22" si="13">SUM(H23:H26)</f>
        <v>1453555</v>
      </c>
      <c r="I22" s="8">
        <f>SUM(I23:I26)</f>
        <v>772424</v>
      </c>
      <c r="J22" s="8">
        <f>SUM(J23:J26)</f>
        <v>830722</v>
      </c>
      <c r="K22" s="8">
        <f t="shared" si="6"/>
        <v>-224245</v>
      </c>
      <c r="L22" s="8">
        <f t="shared" si="7"/>
        <v>-32627</v>
      </c>
      <c r="M22" s="20">
        <f t="shared" si="8"/>
        <v>51.457205864822988</v>
      </c>
      <c r="N22" s="20">
        <f t="shared" si="9"/>
        <v>57.151053795694004</v>
      </c>
    </row>
    <row r="23" spans="2:14" s="3" customFormat="1" ht="23.25" customHeight="1" x14ac:dyDescent="0.25">
      <c r="B23" s="9" t="s">
        <v>11</v>
      </c>
      <c r="C23" s="9" t="s">
        <v>21</v>
      </c>
      <c r="D23" s="13" t="s">
        <v>22</v>
      </c>
      <c r="E23" s="8">
        <v>655261</v>
      </c>
      <c r="F23" s="8">
        <v>1337612</v>
      </c>
      <c r="G23" s="8">
        <v>685585</v>
      </c>
      <c r="H23" s="8">
        <v>1210114</v>
      </c>
      <c r="I23" s="8">
        <v>628472</v>
      </c>
      <c r="J23" s="8">
        <v>682682</v>
      </c>
      <c r="K23" s="8">
        <f t="shared" si="6"/>
        <v>-127498</v>
      </c>
      <c r="L23" s="8">
        <f t="shared" si="7"/>
        <v>-2903</v>
      </c>
      <c r="M23" s="20">
        <f t="shared" si="8"/>
        <v>51.254399631582245</v>
      </c>
      <c r="N23" s="20">
        <f t="shared" si="9"/>
        <v>56.414684897455949</v>
      </c>
    </row>
    <row r="24" spans="2:14" s="3" customFormat="1" ht="22.5" x14ac:dyDescent="0.25">
      <c r="B24" s="9" t="s">
        <v>11</v>
      </c>
      <c r="C24" s="9" t="s">
        <v>23</v>
      </c>
      <c r="D24" s="13" t="s">
        <v>397</v>
      </c>
      <c r="E24" s="8">
        <v>124052</v>
      </c>
      <c r="F24" s="8">
        <v>233230</v>
      </c>
      <c r="G24" s="8">
        <v>127446</v>
      </c>
      <c r="H24" s="8">
        <v>161967</v>
      </c>
      <c r="I24" s="8">
        <v>90128</v>
      </c>
      <c r="J24" s="8">
        <v>93220</v>
      </c>
      <c r="K24" s="8">
        <f t="shared" si="6"/>
        <v>-71263</v>
      </c>
      <c r="L24" s="8">
        <f t="shared" si="7"/>
        <v>-34226</v>
      </c>
      <c r="M24" s="20">
        <f t="shared" si="8"/>
        <v>54.643913733224714</v>
      </c>
      <c r="N24" s="20">
        <f t="shared" si="9"/>
        <v>57.554934029771502</v>
      </c>
    </row>
    <row r="25" spans="2:14" s="3" customFormat="1" ht="15" customHeight="1" x14ac:dyDescent="0.25">
      <c r="B25" s="9" t="s">
        <v>11</v>
      </c>
      <c r="C25" s="9" t="s">
        <v>24</v>
      </c>
      <c r="D25" s="13" t="s">
        <v>25</v>
      </c>
      <c r="E25" s="8">
        <v>442</v>
      </c>
      <c r="F25" s="8">
        <v>1019</v>
      </c>
      <c r="G25" s="8">
        <v>442</v>
      </c>
      <c r="H25" s="8"/>
      <c r="I25" s="8">
        <v>1506</v>
      </c>
      <c r="J25" s="8">
        <v>-1932</v>
      </c>
      <c r="K25" s="8">
        <f t="shared" si="6"/>
        <v>-1019</v>
      </c>
      <c r="L25" s="8">
        <f t="shared" si="7"/>
        <v>-2374</v>
      </c>
      <c r="M25" s="20">
        <f t="shared" si="8"/>
        <v>43.375858684985282</v>
      </c>
      <c r="N25" s="20"/>
    </row>
    <row r="26" spans="2:14" s="3" customFormat="1" ht="21" customHeight="1" x14ac:dyDescent="0.25">
      <c r="B26" s="9" t="s">
        <v>11</v>
      </c>
      <c r="C26" s="9" t="s">
        <v>26</v>
      </c>
      <c r="D26" s="13" t="s">
        <v>27</v>
      </c>
      <c r="E26" s="8">
        <v>45904</v>
      </c>
      <c r="F26" s="8">
        <v>105939</v>
      </c>
      <c r="G26" s="8">
        <v>49876</v>
      </c>
      <c r="H26" s="8">
        <v>81474</v>
      </c>
      <c r="I26" s="8">
        <v>52318</v>
      </c>
      <c r="J26" s="8">
        <v>56752</v>
      </c>
      <c r="K26" s="8">
        <f t="shared" si="6"/>
        <v>-24465</v>
      </c>
      <c r="L26" s="8">
        <f t="shared" si="7"/>
        <v>6876</v>
      </c>
      <c r="M26" s="20">
        <f t="shared" si="8"/>
        <v>47.079923352117731</v>
      </c>
      <c r="N26" s="20">
        <f t="shared" si="9"/>
        <v>69.656577558484912</v>
      </c>
    </row>
    <row r="27" spans="2:14" ht="15" customHeight="1" x14ac:dyDescent="0.25">
      <c r="B27" s="11" t="s">
        <v>3</v>
      </c>
      <c r="C27" s="11" t="s">
        <v>28</v>
      </c>
      <c r="D27" s="12" t="s">
        <v>29</v>
      </c>
      <c r="E27" s="7">
        <f>SUM(E28:E29)</f>
        <v>1560770</v>
      </c>
      <c r="F27" s="8">
        <f>F28+F29</f>
        <v>4983335</v>
      </c>
      <c r="G27" s="8">
        <f>SUM(G28:G29)</f>
        <v>1742321</v>
      </c>
      <c r="H27" s="8">
        <f t="shared" ref="H27" si="14">SUM(H28:H29)</f>
        <v>3719683</v>
      </c>
      <c r="I27" s="8">
        <f>SUM(I28:I29)</f>
        <v>1193263</v>
      </c>
      <c r="J27" s="8">
        <f>SUM(J28:J29)</f>
        <v>1362910</v>
      </c>
      <c r="K27" s="8">
        <f t="shared" si="6"/>
        <v>-1263652</v>
      </c>
      <c r="L27" s="8">
        <f t="shared" si="7"/>
        <v>-379411</v>
      </c>
      <c r="M27" s="20">
        <f t="shared" si="8"/>
        <v>34.962951517407518</v>
      </c>
      <c r="N27" s="20">
        <f t="shared" si="9"/>
        <v>36.640487912545233</v>
      </c>
    </row>
    <row r="28" spans="2:14" s="10" customFormat="1" ht="15" customHeight="1" x14ac:dyDescent="0.25">
      <c r="B28" s="9" t="s">
        <v>3</v>
      </c>
      <c r="C28" s="9" t="s">
        <v>30</v>
      </c>
      <c r="D28" s="13" t="s">
        <v>31</v>
      </c>
      <c r="E28" s="8">
        <v>64032</v>
      </c>
      <c r="F28" s="8">
        <v>558808</v>
      </c>
      <c r="G28" s="8">
        <v>73267</v>
      </c>
      <c r="H28" s="8">
        <v>541071</v>
      </c>
      <c r="I28" s="8">
        <v>73123</v>
      </c>
      <c r="J28" s="8">
        <v>80183</v>
      </c>
      <c r="K28" s="8">
        <f t="shared" si="6"/>
        <v>-17737</v>
      </c>
      <c r="L28" s="8">
        <f t="shared" si="7"/>
        <v>6916</v>
      </c>
      <c r="M28" s="20">
        <f t="shared" si="8"/>
        <v>13.111301198264877</v>
      </c>
      <c r="N28" s="20">
        <f t="shared" si="9"/>
        <v>14.819312068101967</v>
      </c>
    </row>
    <row r="29" spans="2:14" ht="15" customHeight="1" x14ac:dyDescent="0.25">
      <c r="B29" s="11" t="s">
        <v>3</v>
      </c>
      <c r="C29" s="11" t="s">
        <v>32</v>
      </c>
      <c r="D29" s="12" t="s">
        <v>33</v>
      </c>
      <c r="E29" s="7">
        <f>SUM(E30:E31)</f>
        <v>1496738</v>
      </c>
      <c r="F29" s="8">
        <f>F30+F31</f>
        <v>4424527</v>
      </c>
      <c r="G29" s="8">
        <f>SUM(G30:G31)</f>
        <v>1669054</v>
      </c>
      <c r="H29" s="8">
        <f t="shared" ref="H29" si="15">SUM(H30:H31)</f>
        <v>3178612</v>
      </c>
      <c r="I29" s="8">
        <f>SUM(I30:I31)</f>
        <v>1120140</v>
      </c>
      <c r="J29" s="8">
        <f>SUM(J30:J31)</f>
        <v>1282727</v>
      </c>
      <c r="K29" s="8">
        <f t="shared" si="6"/>
        <v>-1245915</v>
      </c>
      <c r="L29" s="8">
        <f t="shared" si="7"/>
        <v>-386327</v>
      </c>
      <c r="M29" s="20">
        <f t="shared" si="8"/>
        <v>37.72276674998254</v>
      </c>
      <c r="N29" s="20">
        <f t="shared" si="9"/>
        <v>40.354941087493536</v>
      </c>
    </row>
    <row r="30" spans="2:14" ht="24" customHeight="1" x14ac:dyDescent="0.25">
      <c r="B30" s="9" t="s">
        <v>11</v>
      </c>
      <c r="C30" s="9" t="s">
        <v>407</v>
      </c>
      <c r="D30" s="13" t="s">
        <v>409</v>
      </c>
      <c r="E30" s="8">
        <v>1281946</v>
      </c>
      <c r="F30" s="8">
        <v>2910294</v>
      </c>
      <c r="G30" s="8">
        <v>1433303</v>
      </c>
      <c r="H30" s="8">
        <v>1923201</v>
      </c>
      <c r="I30" s="8">
        <v>964555</v>
      </c>
      <c r="J30" s="8">
        <v>1112600</v>
      </c>
      <c r="K30" s="8">
        <f t="shared" si="6"/>
        <v>-987093</v>
      </c>
      <c r="L30" s="8">
        <f t="shared" si="7"/>
        <v>-320703</v>
      </c>
      <c r="M30" s="20">
        <f t="shared" si="8"/>
        <v>49.249422910537561</v>
      </c>
      <c r="N30" s="20">
        <f t="shared" si="9"/>
        <v>57.851467423321843</v>
      </c>
    </row>
    <row r="31" spans="2:14" ht="25.5" customHeight="1" x14ac:dyDescent="0.25">
      <c r="B31" s="9" t="s">
        <v>11</v>
      </c>
      <c r="C31" s="9" t="s">
        <v>408</v>
      </c>
      <c r="D31" s="13" t="s">
        <v>410</v>
      </c>
      <c r="E31" s="8">
        <v>214792</v>
      </c>
      <c r="F31" s="8">
        <v>1514233</v>
      </c>
      <c r="G31" s="8">
        <v>235751</v>
      </c>
      <c r="H31" s="8">
        <v>1255411</v>
      </c>
      <c r="I31" s="8">
        <v>155585</v>
      </c>
      <c r="J31" s="8">
        <v>170127</v>
      </c>
      <c r="K31" s="8">
        <f t="shared" si="6"/>
        <v>-258822</v>
      </c>
      <c r="L31" s="8">
        <f t="shared" si="7"/>
        <v>-65624</v>
      </c>
      <c r="M31" s="20">
        <f t="shared" si="8"/>
        <v>15.569004241751436</v>
      </c>
      <c r="N31" s="20">
        <f t="shared" si="9"/>
        <v>13.551498274270338</v>
      </c>
    </row>
    <row r="32" spans="2:14" ht="15" customHeight="1" x14ac:dyDescent="0.25">
      <c r="B32" s="11" t="s">
        <v>3</v>
      </c>
      <c r="C32" s="11" t="s">
        <v>34</v>
      </c>
      <c r="D32" s="12" t="s">
        <v>35</v>
      </c>
      <c r="E32" s="7">
        <f>SUM(E33:E35)</f>
        <v>34274</v>
      </c>
      <c r="F32" s="8">
        <f>F33+F34+F35</f>
        <v>80450</v>
      </c>
      <c r="G32" s="8">
        <f>SUM(G33:G35)</f>
        <v>41650</v>
      </c>
      <c r="H32" s="8">
        <f t="shared" ref="H32" si="16">SUM(H33:H35)</f>
        <v>90310</v>
      </c>
      <c r="I32" s="8">
        <f>SUM(I33:I35)</f>
        <v>32061</v>
      </c>
      <c r="J32" s="8">
        <f>SUM(J33:J35)</f>
        <v>38835</v>
      </c>
      <c r="K32" s="8">
        <f t="shared" si="6"/>
        <v>9860</v>
      </c>
      <c r="L32" s="8">
        <f t="shared" si="7"/>
        <v>-2815</v>
      </c>
      <c r="M32" s="20">
        <f t="shared" si="8"/>
        <v>51.771286513362334</v>
      </c>
      <c r="N32" s="20">
        <f t="shared" si="9"/>
        <v>43.001882405049273</v>
      </c>
    </row>
    <row r="33" spans="2:14" ht="35.25" customHeight="1" x14ac:dyDescent="0.25">
      <c r="B33" s="9" t="s">
        <v>11</v>
      </c>
      <c r="C33" s="9" t="s">
        <v>36</v>
      </c>
      <c r="D33" s="13" t="s">
        <v>368</v>
      </c>
      <c r="E33" s="8">
        <v>34051</v>
      </c>
      <c r="F33" s="8">
        <v>80252</v>
      </c>
      <c r="G33" s="8">
        <v>41416</v>
      </c>
      <c r="H33" s="8">
        <v>90210</v>
      </c>
      <c r="I33" s="8">
        <v>31766</v>
      </c>
      <c r="J33" s="8">
        <v>38520</v>
      </c>
      <c r="K33" s="8">
        <f t="shared" si="6"/>
        <v>9958</v>
      </c>
      <c r="L33" s="8">
        <f t="shared" si="7"/>
        <v>-2896</v>
      </c>
      <c r="M33" s="20">
        <f t="shared" si="8"/>
        <v>51.607436574789411</v>
      </c>
      <c r="N33" s="20">
        <f t="shared" si="9"/>
        <v>42.700365813102756</v>
      </c>
    </row>
    <row r="34" spans="2:14" ht="51.75" customHeight="1" x14ac:dyDescent="0.25">
      <c r="B34" s="9" t="s">
        <v>3</v>
      </c>
      <c r="C34" s="9" t="s">
        <v>412</v>
      </c>
      <c r="D34" s="13" t="s">
        <v>411</v>
      </c>
      <c r="E34" s="8"/>
      <c r="F34" s="8">
        <v>1</v>
      </c>
      <c r="G34" s="8"/>
      <c r="H34" s="8"/>
      <c r="I34" s="8"/>
      <c r="J34" s="8"/>
      <c r="K34" s="8">
        <f t="shared" si="6"/>
        <v>-1</v>
      </c>
      <c r="L34" s="8">
        <f t="shared" si="7"/>
        <v>0</v>
      </c>
      <c r="M34" s="20">
        <f t="shared" si="8"/>
        <v>0</v>
      </c>
      <c r="N34" s="20"/>
    </row>
    <row r="35" spans="2:14" ht="23.25" customHeight="1" x14ac:dyDescent="0.25">
      <c r="B35" s="9" t="s">
        <v>39</v>
      </c>
      <c r="C35" s="9" t="s">
        <v>38</v>
      </c>
      <c r="D35" s="13" t="s">
        <v>37</v>
      </c>
      <c r="E35" s="8">
        <v>223</v>
      </c>
      <c r="F35" s="8">
        <v>197</v>
      </c>
      <c r="G35" s="8">
        <v>234</v>
      </c>
      <c r="H35" s="8">
        <v>100</v>
      </c>
      <c r="I35" s="8">
        <v>295</v>
      </c>
      <c r="J35" s="8">
        <v>315</v>
      </c>
      <c r="K35" s="8">
        <f t="shared" si="6"/>
        <v>-97</v>
      </c>
      <c r="L35" s="8">
        <f t="shared" si="7"/>
        <v>81</v>
      </c>
      <c r="M35" s="20">
        <f t="shared" si="8"/>
        <v>118.78172588832487</v>
      </c>
      <c r="N35" s="20">
        <f t="shared" si="9"/>
        <v>315</v>
      </c>
    </row>
    <row r="36" spans="2:14" ht="24" customHeight="1" x14ac:dyDescent="0.25">
      <c r="B36" s="11" t="s">
        <v>3</v>
      </c>
      <c r="C36" s="11" t="s">
        <v>369</v>
      </c>
      <c r="D36" s="12" t="s">
        <v>370</v>
      </c>
      <c r="E36" s="7">
        <v>71</v>
      </c>
      <c r="F36" s="8">
        <v>0</v>
      </c>
      <c r="G36" s="8">
        <v>71</v>
      </c>
      <c r="H36" s="8"/>
      <c r="I36" s="8">
        <v>-937</v>
      </c>
      <c r="J36" s="8">
        <v>-937</v>
      </c>
      <c r="K36" s="8">
        <f t="shared" si="6"/>
        <v>0</v>
      </c>
      <c r="L36" s="8">
        <f t="shared" si="7"/>
        <v>-1008</v>
      </c>
      <c r="M36" s="20"/>
      <c r="N36" s="20"/>
    </row>
    <row r="37" spans="2:14" ht="15" customHeight="1" x14ac:dyDescent="0.25">
      <c r="B37" s="11"/>
      <c r="C37" s="11"/>
      <c r="D37" s="12" t="s">
        <v>312</v>
      </c>
      <c r="E37" s="7">
        <f>E38+E55+E56+E68+E74+E127</f>
        <v>802540</v>
      </c>
      <c r="F37" s="8">
        <f>F38+F55+F56+F68+F74+F129</f>
        <v>2241799</v>
      </c>
      <c r="G37" s="8">
        <f>G38+G55+G56+G68+G74+G127</f>
        <v>1091003</v>
      </c>
      <c r="H37" s="8">
        <f t="shared" ref="H37" si="17">H38+H55+H56+H68+H74+H127</f>
        <v>1954318</v>
      </c>
      <c r="I37" s="8">
        <f>I38+I55+I56+I68+I74+I127</f>
        <v>957210</v>
      </c>
      <c r="J37" s="8">
        <f>J38+J55+J56+J68+J74+J127</f>
        <v>1210517</v>
      </c>
      <c r="K37" s="8">
        <f t="shared" si="6"/>
        <v>-287481</v>
      </c>
      <c r="L37" s="8">
        <f t="shared" si="7"/>
        <v>119514</v>
      </c>
      <c r="M37" s="20">
        <f t="shared" si="8"/>
        <v>48.666405864218873</v>
      </c>
      <c r="N37" s="20">
        <f t="shared" si="9"/>
        <v>61.940636068439225</v>
      </c>
    </row>
    <row r="38" spans="2:14" ht="35.25" customHeight="1" x14ac:dyDescent="0.25">
      <c r="B38" s="11" t="s">
        <v>3</v>
      </c>
      <c r="C38" s="11" t="s">
        <v>40</v>
      </c>
      <c r="D38" s="12" t="s">
        <v>41</v>
      </c>
      <c r="E38" s="7">
        <f>E39+E44+E46+E48+E45</f>
        <v>480452</v>
      </c>
      <c r="F38" s="8">
        <f>F39+F46+F48</f>
        <v>1479200</v>
      </c>
      <c r="G38" s="8">
        <f>G39+G44+G46+G48+G45</f>
        <v>709616</v>
      </c>
      <c r="H38" s="8">
        <f>H39+H44+H45+H46+H48</f>
        <v>697200</v>
      </c>
      <c r="I38" s="8">
        <f>I39+I44+I45+I46+I48</f>
        <v>332641</v>
      </c>
      <c r="J38" s="8">
        <f>J39+J44+J45+J46+J48</f>
        <v>491027</v>
      </c>
      <c r="K38" s="8">
        <f t="shared" si="6"/>
        <v>-782000</v>
      </c>
      <c r="L38" s="8">
        <f t="shared" si="7"/>
        <v>-218589</v>
      </c>
      <c r="M38" s="20">
        <f t="shared" si="8"/>
        <v>47.972958355868037</v>
      </c>
      <c r="N38" s="20">
        <f t="shared" si="9"/>
        <v>70.4284279977051</v>
      </c>
    </row>
    <row r="39" spans="2:14" ht="67.5" customHeight="1" x14ac:dyDescent="0.25">
      <c r="B39" s="11" t="s">
        <v>3</v>
      </c>
      <c r="C39" s="11" t="s">
        <v>42</v>
      </c>
      <c r="D39" s="12" t="s">
        <v>43</v>
      </c>
      <c r="E39" s="7">
        <f t="shared" ref="E39" si="18">SUM(E40:E43)</f>
        <v>416470</v>
      </c>
      <c r="F39" s="8">
        <f>F40+F41+F42+F43+F44+F45</f>
        <v>1214857</v>
      </c>
      <c r="G39" s="8">
        <f t="shared" ref="G39" si="19">SUM(G40:G43)</f>
        <v>560881</v>
      </c>
      <c r="H39" s="8">
        <f t="shared" ref="H39" si="20">SUM(H40:H43)</f>
        <v>512528</v>
      </c>
      <c r="I39" s="8">
        <f>SUM(I40:I43)</f>
        <v>296480</v>
      </c>
      <c r="J39" s="8">
        <f>SUM(J40:J43)</f>
        <v>452925</v>
      </c>
      <c r="K39" s="8">
        <f t="shared" si="6"/>
        <v>-702329</v>
      </c>
      <c r="L39" s="8">
        <f t="shared" si="7"/>
        <v>-107956</v>
      </c>
      <c r="M39" s="20">
        <f t="shared" si="8"/>
        <v>46.168479088485306</v>
      </c>
      <c r="N39" s="20">
        <f t="shared" si="9"/>
        <v>88.370781693878186</v>
      </c>
    </row>
    <row r="40" spans="2:14" ht="57" customHeight="1" x14ac:dyDescent="0.25">
      <c r="B40" s="9" t="s">
        <v>46</v>
      </c>
      <c r="C40" s="9" t="s">
        <v>44</v>
      </c>
      <c r="D40" s="13" t="s">
        <v>45</v>
      </c>
      <c r="E40" s="8">
        <v>324515</v>
      </c>
      <c r="F40" s="8">
        <v>1029728</v>
      </c>
      <c r="G40" s="8">
        <v>452462</v>
      </c>
      <c r="H40" s="8">
        <v>379055</v>
      </c>
      <c r="I40" s="8">
        <v>227955</v>
      </c>
      <c r="J40" s="8">
        <v>367600</v>
      </c>
      <c r="K40" s="8">
        <f t="shared" si="6"/>
        <v>-650673</v>
      </c>
      <c r="L40" s="8">
        <f t="shared" si="7"/>
        <v>-84862</v>
      </c>
      <c r="M40" s="20">
        <f t="shared" si="8"/>
        <v>43.939953074986789</v>
      </c>
      <c r="N40" s="20">
        <f t="shared" si="9"/>
        <v>96.978011106567649</v>
      </c>
    </row>
    <row r="41" spans="2:14" ht="54.75" customHeight="1" x14ac:dyDescent="0.25">
      <c r="B41" s="9" t="s">
        <v>46</v>
      </c>
      <c r="C41" s="9" t="s">
        <v>47</v>
      </c>
      <c r="D41" s="13" t="s">
        <v>48</v>
      </c>
      <c r="E41" s="8">
        <v>33223</v>
      </c>
      <c r="F41" s="8">
        <v>70082</v>
      </c>
      <c r="G41" s="8">
        <v>35103</v>
      </c>
      <c r="H41" s="8">
        <v>40470</v>
      </c>
      <c r="I41" s="8">
        <v>17901</v>
      </c>
      <c r="J41" s="8">
        <v>25928</v>
      </c>
      <c r="K41" s="8">
        <f t="shared" si="6"/>
        <v>-29612</v>
      </c>
      <c r="L41" s="8">
        <f t="shared" si="7"/>
        <v>-9175</v>
      </c>
      <c r="M41" s="20">
        <f t="shared" si="8"/>
        <v>50.088467794868862</v>
      </c>
      <c r="N41" s="20">
        <f t="shared" si="9"/>
        <v>64.067210279219182</v>
      </c>
    </row>
    <row r="42" spans="2:14" ht="46.5" customHeight="1" x14ac:dyDescent="0.25">
      <c r="B42" s="9" t="s">
        <v>46</v>
      </c>
      <c r="C42" s="9" t="s">
        <v>49</v>
      </c>
      <c r="D42" s="13" t="s">
        <v>50</v>
      </c>
      <c r="E42" s="8">
        <v>1632</v>
      </c>
      <c r="F42" s="8">
        <v>12463</v>
      </c>
      <c r="G42" s="8">
        <v>6148</v>
      </c>
      <c r="H42" s="8">
        <v>0</v>
      </c>
      <c r="I42" s="8"/>
      <c r="J42" s="8">
        <v>0</v>
      </c>
      <c r="K42" s="8">
        <f t="shared" si="6"/>
        <v>-12463</v>
      </c>
      <c r="L42" s="8">
        <f t="shared" si="7"/>
        <v>-6148</v>
      </c>
      <c r="M42" s="20">
        <f t="shared" si="8"/>
        <v>49.330016849875626</v>
      </c>
      <c r="N42" s="20"/>
    </row>
    <row r="43" spans="2:14" ht="24.75" customHeight="1" x14ac:dyDescent="0.25">
      <c r="B43" s="9" t="s">
        <v>46</v>
      </c>
      <c r="C43" s="9" t="s">
        <v>51</v>
      </c>
      <c r="D43" s="13" t="s">
        <v>52</v>
      </c>
      <c r="E43" s="8">
        <v>57100</v>
      </c>
      <c r="F43" s="8">
        <v>102584</v>
      </c>
      <c r="G43" s="8">
        <v>67168</v>
      </c>
      <c r="H43" s="8">
        <v>93003</v>
      </c>
      <c r="I43" s="8">
        <v>50624</v>
      </c>
      <c r="J43" s="8">
        <v>59397</v>
      </c>
      <c r="K43" s="8">
        <f t="shared" si="6"/>
        <v>-9581</v>
      </c>
      <c r="L43" s="8">
        <f t="shared" si="7"/>
        <v>-7771</v>
      </c>
      <c r="M43" s="20">
        <f t="shared" si="8"/>
        <v>65.476097637058402</v>
      </c>
      <c r="N43" s="20">
        <f t="shared" si="9"/>
        <v>63.865681752201539</v>
      </c>
    </row>
    <row r="44" spans="2:14" ht="78" customHeight="1" x14ac:dyDescent="0.25">
      <c r="B44" s="9" t="s">
        <v>46</v>
      </c>
      <c r="C44" s="9" t="s">
        <v>53</v>
      </c>
      <c r="D44" s="13" t="s">
        <v>54</v>
      </c>
      <c r="E44" s="8">
        <v>33</v>
      </c>
      <c r="F44" s="8">
        <v>0</v>
      </c>
      <c r="G44" s="8">
        <v>33</v>
      </c>
      <c r="H44" s="8">
        <v>1121</v>
      </c>
      <c r="I44" s="8">
        <v>1121</v>
      </c>
      <c r="J44" s="8">
        <v>1182</v>
      </c>
      <c r="K44" s="8">
        <f t="shared" si="6"/>
        <v>1121</v>
      </c>
      <c r="L44" s="8">
        <f t="shared" si="7"/>
        <v>1149</v>
      </c>
      <c r="M44" s="20"/>
      <c r="N44" s="20">
        <f t="shared" si="9"/>
        <v>105.44157002676182</v>
      </c>
    </row>
    <row r="45" spans="2:14" ht="63.75" customHeight="1" x14ac:dyDescent="0.25">
      <c r="B45" s="9" t="s">
        <v>46</v>
      </c>
      <c r="C45" s="9" t="s">
        <v>375</v>
      </c>
      <c r="D45" s="13" t="s">
        <v>374</v>
      </c>
      <c r="E45" s="8">
        <v>361</v>
      </c>
      <c r="F45" s="8">
        <v>0</v>
      </c>
      <c r="G45" s="8">
        <v>361</v>
      </c>
      <c r="H45" s="8">
        <v>364</v>
      </c>
      <c r="I45" s="8">
        <v>14</v>
      </c>
      <c r="J45" s="8">
        <v>14</v>
      </c>
      <c r="K45" s="8">
        <f t="shared" si="6"/>
        <v>364</v>
      </c>
      <c r="L45" s="8">
        <f t="shared" si="7"/>
        <v>-347</v>
      </c>
      <c r="M45" s="20"/>
      <c r="N45" s="20">
        <f t="shared" si="9"/>
        <v>3.8461538461538463</v>
      </c>
    </row>
    <row r="46" spans="2:14" ht="21.75" customHeight="1" x14ac:dyDescent="0.25">
      <c r="B46" s="11" t="s">
        <v>3</v>
      </c>
      <c r="C46" s="11" t="s">
        <v>55</v>
      </c>
      <c r="D46" s="12" t="s">
        <v>56</v>
      </c>
      <c r="E46" s="7">
        <f>E47</f>
        <v>58</v>
      </c>
      <c r="F46" s="8">
        <f>F47</f>
        <v>1387</v>
      </c>
      <c r="G46" s="8">
        <f>G47</f>
        <v>58</v>
      </c>
      <c r="H46" s="8">
        <f>SUM(H47)</f>
        <v>3015</v>
      </c>
      <c r="I46" s="8">
        <f>I47</f>
        <v>3015</v>
      </c>
      <c r="J46" s="8">
        <f>J47</f>
        <v>3015</v>
      </c>
      <c r="K46" s="8">
        <f t="shared" si="6"/>
        <v>1628</v>
      </c>
      <c r="L46" s="8">
        <f t="shared" si="7"/>
        <v>2957</v>
      </c>
      <c r="M46" s="20">
        <f t="shared" si="8"/>
        <v>4.1816870944484492</v>
      </c>
      <c r="N46" s="20">
        <f t="shared" si="9"/>
        <v>100</v>
      </c>
    </row>
    <row r="47" spans="2:14" ht="36" customHeight="1" x14ac:dyDescent="0.25">
      <c r="B47" s="9" t="s">
        <v>46</v>
      </c>
      <c r="C47" s="9" t="s">
        <v>57</v>
      </c>
      <c r="D47" s="13" t="s">
        <v>58</v>
      </c>
      <c r="E47" s="8">
        <v>58</v>
      </c>
      <c r="F47" s="8">
        <v>1387</v>
      </c>
      <c r="G47" s="8">
        <v>58</v>
      </c>
      <c r="H47" s="8">
        <v>3015</v>
      </c>
      <c r="I47" s="8">
        <v>3015</v>
      </c>
      <c r="J47" s="8">
        <v>3015</v>
      </c>
      <c r="K47" s="8">
        <f t="shared" si="6"/>
        <v>1628</v>
      </c>
      <c r="L47" s="8">
        <f t="shared" si="7"/>
        <v>2957</v>
      </c>
      <c r="M47" s="20">
        <f t="shared" si="8"/>
        <v>4.1816870944484492</v>
      </c>
      <c r="N47" s="20">
        <f t="shared" si="9"/>
        <v>100</v>
      </c>
    </row>
    <row r="48" spans="2:14" ht="67.5" customHeight="1" x14ac:dyDescent="0.25">
      <c r="B48" s="11" t="s">
        <v>3</v>
      </c>
      <c r="C48" s="11" t="s">
        <v>59</v>
      </c>
      <c r="D48" s="12" t="s">
        <v>60</v>
      </c>
      <c r="E48" s="7">
        <f>SUM(E49:E54)</f>
        <v>63530</v>
      </c>
      <c r="F48" s="8">
        <f>F49+F50+F51+F52+F53+F54</f>
        <v>262956</v>
      </c>
      <c r="G48" s="8">
        <f>SUM(G49:G54)</f>
        <v>148283</v>
      </c>
      <c r="H48" s="8">
        <f t="shared" ref="H48" si="21">SUM(H49:H54)</f>
        <v>180172</v>
      </c>
      <c r="I48" s="8">
        <f>SUM(I49:I54)</f>
        <v>32011</v>
      </c>
      <c r="J48" s="8">
        <f>SUM(J49:J54)</f>
        <v>33891</v>
      </c>
      <c r="K48" s="8">
        <f t="shared" si="6"/>
        <v>-82784</v>
      </c>
      <c r="L48" s="8">
        <f t="shared" si="7"/>
        <v>-114392</v>
      </c>
      <c r="M48" s="20">
        <f t="shared" si="8"/>
        <v>56.390803024080071</v>
      </c>
      <c r="N48" s="20">
        <f t="shared" si="9"/>
        <v>18.810358990298159</v>
      </c>
    </row>
    <row r="49" spans="2:14" ht="81" customHeight="1" x14ac:dyDescent="0.25">
      <c r="B49" s="9" t="s">
        <v>46</v>
      </c>
      <c r="C49" s="9" t="s">
        <v>61</v>
      </c>
      <c r="D49" s="13" t="s">
        <v>413</v>
      </c>
      <c r="E49" s="8">
        <v>833</v>
      </c>
      <c r="F49" s="8">
        <v>1648</v>
      </c>
      <c r="G49" s="8">
        <v>1008</v>
      </c>
      <c r="H49" s="8">
        <v>4140</v>
      </c>
      <c r="I49" s="8">
        <v>1261</v>
      </c>
      <c r="J49" s="8">
        <v>1715</v>
      </c>
      <c r="K49" s="8">
        <f t="shared" si="6"/>
        <v>2492</v>
      </c>
      <c r="L49" s="8">
        <f t="shared" si="7"/>
        <v>707</v>
      </c>
      <c r="M49" s="20">
        <f t="shared" si="8"/>
        <v>61.165048543689316</v>
      </c>
      <c r="N49" s="20">
        <f t="shared" si="9"/>
        <v>41.425120772946862</v>
      </c>
    </row>
    <row r="50" spans="2:14" ht="80.25" customHeight="1" x14ac:dyDescent="0.25">
      <c r="B50" s="9" t="s">
        <v>46</v>
      </c>
      <c r="C50" s="9" t="s">
        <v>62</v>
      </c>
      <c r="D50" s="13" t="s">
        <v>414</v>
      </c>
      <c r="E50" s="8">
        <v>26248</v>
      </c>
      <c r="F50" s="8">
        <v>49825</v>
      </c>
      <c r="G50" s="8">
        <v>31127</v>
      </c>
      <c r="H50" s="8">
        <v>46411</v>
      </c>
      <c r="I50" s="8">
        <v>9968</v>
      </c>
      <c r="J50" s="8">
        <v>10629</v>
      </c>
      <c r="K50" s="8">
        <f t="shared" si="6"/>
        <v>-3414</v>
      </c>
      <c r="L50" s="8">
        <f t="shared" si="7"/>
        <v>-20498</v>
      </c>
      <c r="M50" s="20">
        <f t="shared" si="8"/>
        <v>62.472654290015051</v>
      </c>
      <c r="N50" s="20">
        <f t="shared" si="9"/>
        <v>22.901898256878759</v>
      </c>
    </row>
    <row r="51" spans="2:14" ht="70.5" customHeight="1" x14ac:dyDescent="0.25">
      <c r="B51" s="9" t="s">
        <v>39</v>
      </c>
      <c r="C51" s="9" t="s">
        <v>63</v>
      </c>
      <c r="D51" s="13" t="s">
        <v>415</v>
      </c>
      <c r="E51" s="8">
        <v>36191</v>
      </c>
      <c r="F51" s="8">
        <v>135286</v>
      </c>
      <c r="G51" s="8">
        <v>39678</v>
      </c>
      <c r="H51" s="8">
        <v>128253</v>
      </c>
      <c r="I51" s="8">
        <v>19414</v>
      </c>
      <c r="J51" s="8">
        <v>20170</v>
      </c>
      <c r="K51" s="8">
        <f t="shared" si="6"/>
        <v>-7033</v>
      </c>
      <c r="L51" s="8">
        <f t="shared" si="7"/>
        <v>-19508</v>
      </c>
      <c r="M51" s="20">
        <f t="shared" si="8"/>
        <v>29.328977129932142</v>
      </c>
      <c r="N51" s="20">
        <f t="shared" si="9"/>
        <v>15.726727639899263</v>
      </c>
    </row>
    <row r="52" spans="2:14" ht="74.25" customHeight="1" x14ac:dyDescent="0.25">
      <c r="B52" s="9" t="s">
        <v>39</v>
      </c>
      <c r="C52" s="9" t="s">
        <v>391</v>
      </c>
      <c r="D52" s="13" t="s">
        <v>421</v>
      </c>
      <c r="E52" s="8"/>
      <c r="F52" s="8">
        <v>0</v>
      </c>
      <c r="G52" s="8">
        <v>75938</v>
      </c>
      <c r="H52" s="8"/>
      <c r="I52" s="8"/>
      <c r="J52" s="8"/>
      <c r="K52" s="8">
        <f t="shared" si="6"/>
        <v>0</v>
      </c>
      <c r="L52" s="8">
        <f t="shared" si="7"/>
        <v>-75938</v>
      </c>
      <c r="M52" s="20"/>
      <c r="N52" s="20"/>
    </row>
    <row r="53" spans="2:14" ht="96.75" customHeight="1" x14ac:dyDescent="0.25">
      <c r="B53" s="9" t="s">
        <v>46</v>
      </c>
      <c r="C53" s="9" t="s">
        <v>392</v>
      </c>
      <c r="D53" s="13" t="s">
        <v>416</v>
      </c>
      <c r="E53" s="8"/>
      <c r="F53" s="8">
        <v>75938</v>
      </c>
      <c r="G53" s="8">
        <v>250</v>
      </c>
      <c r="H53" s="8">
        <v>1368</v>
      </c>
      <c r="I53" s="8">
        <v>1368</v>
      </c>
      <c r="J53" s="8">
        <v>1377</v>
      </c>
      <c r="K53" s="8">
        <f t="shared" si="6"/>
        <v>-74570</v>
      </c>
      <c r="L53" s="8">
        <f t="shared" si="7"/>
        <v>1127</v>
      </c>
      <c r="M53" s="20">
        <f t="shared" si="8"/>
        <v>0.32921593931891807</v>
      </c>
      <c r="N53" s="20">
        <f t="shared" si="9"/>
        <v>100.6578947368421</v>
      </c>
    </row>
    <row r="54" spans="2:14" ht="57.75" customHeight="1" x14ac:dyDescent="0.25">
      <c r="B54" s="9" t="s">
        <v>46</v>
      </c>
      <c r="C54" s="9" t="s">
        <v>64</v>
      </c>
      <c r="D54" s="13" t="s">
        <v>417</v>
      </c>
      <c r="E54" s="8">
        <v>258</v>
      </c>
      <c r="F54" s="8">
        <v>259</v>
      </c>
      <c r="G54" s="8">
        <v>282</v>
      </c>
      <c r="H54" s="8">
        <v>0</v>
      </c>
      <c r="I54" s="8"/>
      <c r="J54" s="8">
        <v>0</v>
      </c>
      <c r="K54" s="8">
        <f t="shared" si="6"/>
        <v>-259</v>
      </c>
      <c r="L54" s="8">
        <f t="shared" si="7"/>
        <v>-282</v>
      </c>
      <c r="M54" s="20">
        <f t="shared" si="8"/>
        <v>108.88030888030889</v>
      </c>
      <c r="N54" s="20"/>
    </row>
    <row r="55" spans="2:14" ht="13.5" customHeight="1" x14ac:dyDescent="0.25">
      <c r="B55" s="11" t="s">
        <v>3</v>
      </c>
      <c r="C55" s="11" t="s">
        <v>65</v>
      </c>
      <c r="D55" s="12" t="s">
        <v>66</v>
      </c>
      <c r="E55" s="7">
        <v>4472</v>
      </c>
      <c r="F55" s="8">
        <v>5621</v>
      </c>
      <c r="G55" s="8">
        <v>7476</v>
      </c>
      <c r="H55" s="8">
        <v>7768</v>
      </c>
      <c r="I55" s="8">
        <v>5512</v>
      </c>
      <c r="J55" s="8">
        <v>5555</v>
      </c>
      <c r="K55" s="8">
        <f t="shared" si="6"/>
        <v>2147</v>
      </c>
      <c r="L55" s="8">
        <f t="shared" si="7"/>
        <v>-1921</v>
      </c>
      <c r="M55" s="20">
        <f t="shared" si="8"/>
        <v>133.00124533001247</v>
      </c>
      <c r="N55" s="20">
        <f t="shared" si="9"/>
        <v>71.511328527291454</v>
      </c>
    </row>
    <row r="56" spans="2:14" ht="24" customHeight="1" x14ac:dyDescent="0.25">
      <c r="B56" s="11" t="s">
        <v>3</v>
      </c>
      <c r="C56" s="11" t="s">
        <v>67</v>
      </c>
      <c r="D56" s="12" t="s">
        <v>68</v>
      </c>
      <c r="E56" s="7">
        <f t="shared" ref="E56:J56" si="22">E57+E62</f>
        <v>11270</v>
      </c>
      <c r="F56" s="8">
        <f t="shared" si="22"/>
        <v>236882</v>
      </c>
      <c r="G56" s="8">
        <f t="shared" si="22"/>
        <v>11439</v>
      </c>
      <c r="H56" s="8">
        <f t="shared" si="22"/>
        <v>771912</v>
      </c>
      <c r="I56" s="8">
        <f t="shared" si="22"/>
        <v>394988</v>
      </c>
      <c r="J56" s="8">
        <f t="shared" si="22"/>
        <v>395538</v>
      </c>
      <c r="K56" s="8">
        <f t="shared" si="6"/>
        <v>535030</v>
      </c>
      <c r="L56" s="8">
        <f t="shared" si="7"/>
        <v>384099</v>
      </c>
      <c r="M56" s="20">
        <f t="shared" si="8"/>
        <v>4.8289865840376223</v>
      </c>
      <c r="N56" s="20">
        <f t="shared" si="9"/>
        <v>51.241333208966822</v>
      </c>
    </row>
    <row r="57" spans="2:14" ht="15" customHeight="1" x14ac:dyDescent="0.25">
      <c r="B57" s="11" t="s">
        <v>3</v>
      </c>
      <c r="C57" s="11" t="s">
        <v>69</v>
      </c>
      <c r="D57" s="12" t="s">
        <v>70</v>
      </c>
      <c r="E57" s="7">
        <f>SUM(E59:E61)</f>
        <v>1070</v>
      </c>
      <c r="F57" s="8">
        <f>F58+F59+F60+F61</f>
        <v>234894</v>
      </c>
      <c r="G57" s="8">
        <f>SUM(G59:G61)</f>
        <v>1215</v>
      </c>
      <c r="H57" s="8">
        <f>SUM(H59:H61)</f>
        <v>414859</v>
      </c>
      <c r="I57" s="8">
        <f>SUM(I59:I61)</f>
        <v>120105</v>
      </c>
      <c r="J57" s="8">
        <f>SUM(J58:J61)</f>
        <v>98614</v>
      </c>
      <c r="K57" s="8">
        <f t="shared" si="6"/>
        <v>179965</v>
      </c>
      <c r="L57" s="8">
        <f t="shared" si="7"/>
        <v>97399</v>
      </c>
      <c r="M57" s="20">
        <f t="shared" si="8"/>
        <v>0.51725459143273134</v>
      </c>
      <c r="N57" s="20">
        <f t="shared" si="9"/>
        <v>23.770485875924109</v>
      </c>
    </row>
    <row r="58" spans="2:14" ht="45" customHeight="1" x14ac:dyDescent="0.25">
      <c r="B58" s="9" t="s">
        <v>39</v>
      </c>
      <c r="C58" s="9" t="s">
        <v>389</v>
      </c>
      <c r="D58" s="13" t="s">
        <v>390</v>
      </c>
      <c r="E58" s="7"/>
      <c r="F58" s="8"/>
      <c r="G58" s="8"/>
      <c r="H58" s="8"/>
      <c r="I58" s="8"/>
      <c r="J58" s="8">
        <v>13</v>
      </c>
      <c r="K58" s="8">
        <f t="shared" si="6"/>
        <v>0</v>
      </c>
      <c r="L58" s="8">
        <f t="shared" si="7"/>
        <v>13</v>
      </c>
      <c r="M58" s="20"/>
      <c r="N58" s="20"/>
    </row>
    <row r="59" spans="2:14" ht="48" customHeight="1" x14ac:dyDescent="0.25">
      <c r="B59" s="9" t="s">
        <v>39</v>
      </c>
      <c r="C59" s="9" t="s">
        <v>71</v>
      </c>
      <c r="D59" s="13" t="s">
        <v>418</v>
      </c>
      <c r="E59" s="8">
        <v>1033</v>
      </c>
      <c r="F59" s="8">
        <v>2717</v>
      </c>
      <c r="G59" s="8">
        <v>1154</v>
      </c>
      <c r="H59" s="8">
        <v>2356</v>
      </c>
      <c r="I59" s="8">
        <v>1775</v>
      </c>
      <c r="J59" s="8">
        <v>2259</v>
      </c>
      <c r="K59" s="8">
        <f t="shared" si="6"/>
        <v>-361</v>
      </c>
      <c r="L59" s="8">
        <f t="shared" si="7"/>
        <v>1105</v>
      </c>
      <c r="M59" s="20">
        <f t="shared" si="8"/>
        <v>42.473316157526689</v>
      </c>
      <c r="N59" s="20">
        <f t="shared" si="9"/>
        <v>95.882852292020374</v>
      </c>
    </row>
    <row r="60" spans="2:14" ht="61.5" customHeight="1" x14ac:dyDescent="0.25">
      <c r="B60" s="9" t="s">
        <v>73</v>
      </c>
      <c r="C60" s="9" t="s">
        <v>72</v>
      </c>
      <c r="D60" s="13" t="s">
        <v>419</v>
      </c>
      <c r="E60" s="8"/>
      <c r="F60" s="8">
        <v>232117</v>
      </c>
      <c r="G60" s="8"/>
      <c r="H60" s="8">
        <v>412416</v>
      </c>
      <c r="I60" s="8">
        <v>118256</v>
      </c>
      <c r="J60" s="8">
        <v>96256</v>
      </c>
      <c r="K60" s="8">
        <f t="shared" si="6"/>
        <v>180299</v>
      </c>
      <c r="L60" s="8">
        <f t="shared" si="7"/>
        <v>96256</v>
      </c>
      <c r="M60" s="20">
        <f t="shared" si="8"/>
        <v>0</v>
      </c>
      <c r="N60" s="20">
        <f t="shared" si="9"/>
        <v>23.339540657976414</v>
      </c>
    </row>
    <row r="61" spans="2:14" ht="24.75" customHeight="1" x14ac:dyDescent="0.25">
      <c r="B61" s="9" t="s">
        <v>3</v>
      </c>
      <c r="C61" s="9" t="s">
        <v>74</v>
      </c>
      <c r="D61" s="13" t="s">
        <v>420</v>
      </c>
      <c r="E61" s="8">
        <v>37</v>
      </c>
      <c r="F61" s="8">
        <v>60</v>
      </c>
      <c r="G61" s="8">
        <v>61</v>
      </c>
      <c r="H61" s="8">
        <v>87</v>
      </c>
      <c r="I61" s="8">
        <v>74</v>
      </c>
      <c r="J61" s="8">
        <v>86</v>
      </c>
      <c r="K61" s="8">
        <f t="shared" si="6"/>
        <v>27</v>
      </c>
      <c r="L61" s="8">
        <f t="shared" si="7"/>
        <v>25</v>
      </c>
      <c r="M61" s="20">
        <f t="shared" si="8"/>
        <v>101.66666666666666</v>
      </c>
      <c r="N61" s="20">
        <f t="shared" si="9"/>
        <v>98.850574712643677</v>
      </c>
    </row>
    <row r="62" spans="2:14" ht="15" customHeight="1" x14ac:dyDescent="0.25">
      <c r="B62" s="11" t="s">
        <v>3</v>
      </c>
      <c r="C62" s="11" t="s">
        <v>75</v>
      </c>
      <c r="D62" s="12" t="s">
        <v>76</v>
      </c>
      <c r="E62" s="7">
        <f>SUM(E63:E67)</f>
        <v>10200</v>
      </c>
      <c r="F62" s="8">
        <f>F63+F64+F65+F66+F67</f>
        <v>1988</v>
      </c>
      <c r="G62" s="8">
        <f>SUM(G63:G67)</f>
        <v>10224</v>
      </c>
      <c r="H62" s="8">
        <f>SUM(H63:H67)</f>
        <v>357053</v>
      </c>
      <c r="I62" s="8">
        <f>SUM(I63:I67)</f>
        <v>274883</v>
      </c>
      <c r="J62" s="8">
        <f>SUM(J63:J67)</f>
        <v>296924</v>
      </c>
      <c r="K62" s="8">
        <f t="shared" si="6"/>
        <v>355065</v>
      </c>
      <c r="L62" s="8">
        <f t="shared" si="7"/>
        <v>286700</v>
      </c>
      <c r="M62" s="20">
        <f t="shared" si="8"/>
        <v>514.28571428571433</v>
      </c>
      <c r="N62" s="20">
        <f t="shared" si="9"/>
        <v>83.159642966170281</v>
      </c>
    </row>
    <row r="63" spans="2:14" ht="29.25" customHeight="1" x14ac:dyDescent="0.25">
      <c r="B63" s="9" t="s">
        <v>3</v>
      </c>
      <c r="C63" s="9" t="s">
        <v>378</v>
      </c>
      <c r="D63" s="13" t="s">
        <v>365</v>
      </c>
      <c r="E63" s="8">
        <v>16</v>
      </c>
      <c r="F63" s="8">
        <v>111</v>
      </c>
      <c r="G63" s="8">
        <v>16</v>
      </c>
      <c r="H63" s="8">
        <v>7</v>
      </c>
      <c r="I63" s="8">
        <v>7</v>
      </c>
      <c r="J63" s="8">
        <v>7</v>
      </c>
      <c r="K63" s="8">
        <f t="shared" si="6"/>
        <v>-104</v>
      </c>
      <c r="L63" s="8">
        <f t="shared" si="7"/>
        <v>-9</v>
      </c>
      <c r="M63" s="20">
        <f t="shared" si="8"/>
        <v>14.414414414414415</v>
      </c>
      <c r="N63" s="20">
        <f t="shared" si="9"/>
        <v>100</v>
      </c>
    </row>
    <row r="64" spans="2:14" ht="24.75" customHeight="1" x14ac:dyDescent="0.25">
      <c r="B64" s="9" t="s">
        <v>3</v>
      </c>
      <c r="C64" s="9" t="s">
        <v>77</v>
      </c>
      <c r="D64" s="13" t="s">
        <v>78</v>
      </c>
      <c r="E64" s="8">
        <v>539</v>
      </c>
      <c r="F64" s="8">
        <v>1423</v>
      </c>
      <c r="G64" s="8">
        <v>539</v>
      </c>
      <c r="H64" s="8">
        <v>2357</v>
      </c>
      <c r="I64" s="8">
        <v>1895</v>
      </c>
      <c r="J64" s="8">
        <v>2356</v>
      </c>
      <c r="K64" s="8">
        <f t="shared" si="6"/>
        <v>934</v>
      </c>
      <c r="L64" s="8">
        <f t="shared" si="7"/>
        <v>1817</v>
      </c>
      <c r="M64" s="20">
        <f t="shared" si="8"/>
        <v>37.87772312016866</v>
      </c>
      <c r="N64" s="20">
        <f t="shared" si="9"/>
        <v>99.957573186253711</v>
      </c>
    </row>
    <row r="65" spans="2:14" ht="38.25" customHeight="1" x14ac:dyDescent="0.25">
      <c r="B65" s="9" t="s">
        <v>3</v>
      </c>
      <c r="C65" s="9" t="s">
        <v>79</v>
      </c>
      <c r="D65" s="13" t="s">
        <v>80</v>
      </c>
      <c r="E65" s="8">
        <v>137</v>
      </c>
      <c r="F65" s="8">
        <v>454</v>
      </c>
      <c r="G65" s="8">
        <v>161</v>
      </c>
      <c r="H65" s="8">
        <v>115</v>
      </c>
      <c r="I65" s="8">
        <v>52</v>
      </c>
      <c r="J65" s="8">
        <v>88</v>
      </c>
      <c r="K65" s="8">
        <f t="shared" si="6"/>
        <v>-339</v>
      </c>
      <c r="L65" s="8">
        <f t="shared" si="7"/>
        <v>-73</v>
      </c>
      <c r="M65" s="20">
        <f t="shared" si="8"/>
        <v>35.46255506607929</v>
      </c>
      <c r="N65" s="20">
        <f t="shared" si="9"/>
        <v>76.521739130434781</v>
      </c>
    </row>
    <row r="66" spans="2:14" ht="36.75" customHeight="1" x14ac:dyDescent="0.25">
      <c r="B66" s="9" t="s">
        <v>3</v>
      </c>
      <c r="C66" s="9" t="s">
        <v>363</v>
      </c>
      <c r="D66" s="13" t="s">
        <v>364</v>
      </c>
      <c r="E66" s="8">
        <v>8108</v>
      </c>
      <c r="F66" s="8"/>
      <c r="G66" s="8">
        <v>8108</v>
      </c>
      <c r="H66" s="8">
        <v>8001</v>
      </c>
      <c r="I66" s="8">
        <v>8001</v>
      </c>
      <c r="J66" s="8">
        <v>8006</v>
      </c>
      <c r="K66" s="8">
        <f t="shared" si="6"/>
        <v>8001</v>
      </c>
      <c r="L66" s="8">
        <f t="shared" si="7"/>
        <v>-102</v>
      </c>
      <c r="M66" s="20"/>
      <c r="N66" s="20">
        <f t="shared" si="9"/>
        <v>100.06249218847645</v>
      </c>
    </row>
    <row r="67" spans="2:14" ht="33.75" customHeight="1" x14ac:dyDescent="0.25">
      <c r="B67" s="9" t="s">
        <v>3</v>
      </c>
      <c r="C67" s="9" t="s">
        <v>362</v>
      </c>
      <c r="D67" s="13" t="s">
        <v>388</v>
      </c>
      <c r="E67" s="8">
        <v>1400</v>
      </c>
      <c r="F67" s="8"/>
      <c r="G67" s="8">
        <v>1400</v>
      </c>
      <c r="H67" s="8">
        <v>346573</v>
      </c>
      <c r="I67" s="8">
        <v>264928</v>
      </c>
      <c r="J67" s="8">
        <v>286467</v>
      </c>
      <c r="K67" s="8">
        <f t="shared" si="6"/>
        <v>346573</v>
      </c>
      <c r="L67" s="8">
        <f t="shared" si="7"/>
        <v>285067</v>
      </c>
      <c r="M67" s="20"/>
      <c r="N67" s="20">
        <f t="shared" si="9"/>
        <v>82.657044836152849</v>
      </c>
    </row>
    <row r="68" spans="2:14" ht="24" customHeight="1" x14ac:dyDescent="0.25">
      <c r="B68" s="11" t="s">
        <v>3</v>
      </c>
      <c r="C68" s="11" t="s">
        <v>81</v>
      </c>
      <c r="D68" s="12" t="s">
        <v>82</v>
      </c>
      <c r="E68" s="7">
        <f>SUM(E69:E73)</f>
        <v>225905</v>
      </c>
      <c r="F68" s="8">
        <f>F69+F70+F71+F72+F73</f>
        <v>397619</v>
      </c>
      <c r="G68" s="8">
        <f>SUM(G69:G73)</f>
        <v>266892</v>
      </c>
      <c r="H68" s="8">
        <f t="shared" ref="H68:J68" si="23">SUM(H69:H73)</f>
        <v>377661</v>
      </c>
      <c r="I68" s="8">
        <f t="shared" ref="I68" si="24">SUM(I69:I73)</f>
        <v>152602</v>
      </c>
      <c r="J68" s="8">
        <f t="shared" si="23"/>
        <v>189099</v>
      </c>
      <c r="K68" s="8">
        <f t="shared" si="6"/>
        <v>-19958</v>
      </c>
      <c r="L68" s="8">
        <f t="shared" si="7"/>
        <v>-77793</v>
      </c>
      <c r="M68" s="20">
        <f t="shared" si="8"/>
        <v>67.122546960784064</v>
      </c>
      <c r="N68" s="20">
        <f t="shared" si="9"/>
        <v>50.071095506287392</v>
      </c>
    </row>
    <row r="69" spans="2:14" ht="24" customHeight="1" x14ac:dyDescent="0.25">
      <c r="B69" s="9" t="s">
        <v>46</v>
      </c>
      <c r="C69" s="9" t="s">
        <v>381</v>
      </c>
      <c r="D69" s="13" t="s">
        <v>380</v>
      </c>
      <c r="E69" s="8">
        <v>1746</v>
      </c>
      <c r="F69" s="8"/>
      <c r="G69" s="8">
        <v>1746</v>
      </c>
      <c r="H69" s="8">
        <v>9208</v>
      </c>
      <c r="I69" s="8">
        <v>5708</v>
      </c>
      <c r="J69" s="8">
        <v>5708</v>
      </c>
      <c r="K69" s="8">
        <f t="shared" si="6"/>
        <v>9208</v>
      </c>
      <c r="L69" s="8">
        <f t="shared" si="7"/>
        <v>3962</v>
      </c>
      <c r="M69" s="20"/>
      <c r="N69" s="20">
        <f t="shared" si="9"/>
        <v>61.989574283231974</v>
      </c>
    </row>
    <row r="70" spans="2:14" ht="56.25" customHeight="1" x14ac:dyDescent="0.25">
      <c r="B70" s="9" t="s">
        <v>3</v>
      </c>
      <c r="C70" s="9" t="s">
        <v>379</v>
      </c>
      <c r="D70" s="13" t="s">
        <v>382</v>
      </c>
      <c r="E70" s="8">
        <v>132948</v>
      </c>
      <c r="F70" s="8">
        <v>218508</v>
      </c>
      <c r="G70" s="8">
        <v>156730</v>
      </c>
      <c r="H70" s="8">
        <v>228800</v>
      </c>
      <c r="I70" s="8">
        <v>101915</v>
      </c>
      <c r="J70" s="8">
        <v>121053</v>
      </c>
      <c r="K70" s="8">
        <f t="shared" si="6"/>
        <v>10292</v>
      </c>
      <c r="L70" s="8">
        <f t="shared" si="7"/>
        <v>-35677</v>
      </c>
      <c r="M70" s="20">
        <f t="shared" si="8"/>
        <v>71.727350943672548</v>
      </c>
      <c r="N70" s="20">
        <f t="shared" si="9"/>
        <v>52.907779720279727</v>
      </c>
    </row>
    <row r="71" spans="2:14" ht="34.5" customHeight="1" x14ac:dyDescent="0.25">
      <c r="B71" s="9" t="s">
        <v>46</v>
      </c>
      <c r="C71" s="9" t="s">
        <v>83</v>
      </c>
      <c r="D71" s="13" t="s">
        <v>84</v>
      </c>
      <c r="E71" s="8">
        <v>64709</v>
      </c>
      <c r="F71" s="8">
        <v>107515</v>
      </c>
      <c r="G71" s="8">
        <v>70170</v>
      </c>
      <c r="H71" s="8">
        <v>75504</v>
      </c>
      <c r="I71" s="8">
        <v>15051</v>
      </c>
      <c r="J71" s="8">
        <v>27835</v>
      </c>
      <c r="K71" s="8">
        <f t="shared" si="6"/>
        <v>-32011</v>
      </c>
      <c r="L71" s="8">
        <f t="shared" si="7"/>
        <v>-42335</v>
      </c>
      <c r="M71" s="20">
        <f t="shared" si="8"/>
        <v>65.265311816955773</v>
      </c>
      <c r="N71" s="20">
        <f t="shared" si="9"/>
        <v>36.865596524687433</v>
      </c>
    </row>
    <row r="72" spans="2:14" ht="36.75" customHeight="1" x14ac:dyDescent="0.25">
      <c r="B72" s="9" t="s">
        <v>46</v>
      </c>
      <c r="C72" s="9" t="s">
        <v>85</v>
      </c>
      <c r="D72" s="13" t="s">
        <v>86</v>
      </c>
      <c r="E72" s="8">
        <v>1964</v>
      </c>
      <c r="F72" s="8">
        <v>1746</v>
      </c>
      <c r="G72" s="8">
        <v>2282</v>
      </c>
      <c r="H72" s="8">
        <v>4747</v>
      </c>
      <c r="I72" s="8">
        <v>4747</v>
      </c>
      <c r="J72" s="8">
        <v>5154</v>
      </c>
      <c r="K72" s="8">
        <f t="shared" si="6"/>
        <v>3001</v>
      </c>
      <c r="L72" s="8">
        <f t="shared" si="7"/>
        <v>2872</v>
      </c>
      <c r="M72" s="20">
        <f t="shared" si="8"/>
        <v>130.6987399770905</v>
      </c>
      <c r="N72" s="20">
        <f t="shared" si="9"/>
        <v>108.57383610701497</v>
      </c>
    </row>
    <row r="73" spans="2:14" ht="56.25" customHeight="1" x14ac:dyDescent="0.25">
      <c r="B73" s="9" t="s">
        <v>46</v>
      </c>
      <c r="C73" s="9" t="s">
        <v>87</v>
      </c>
      <c r="D73" s="13" t="s">
        <v>88</v>
      </c>
      <c r="E73" s="8">
        <v>24538</v>
      </c>
      <c r="F73" s="8">
        <v>69850</v>
      </c>
      <c r="G73" s="8">
        <v>35964</v>
      </c>
      <c r="H73" s="8">
        <v>59402</v>
      </c>
      <c r="I73" s="8">
        <v>25181</v>
      </c>
      <c r="J73" s="8">
        <v>29349</v>
      </c>
      <c r="K73" s="8">
        <f t="shared" si="6"/>
        <v>-10448</v>
      </c>
      <c r="L73" s="8">
        <f t="shared" si="7"/>
        <v>-6615</v>
      </c>
      <c r="M73" s="20">
        <f t="shared" si="8"/>
        <v>51.487473156764494</v>
      </c>
      <c r="N73" s="20">
        <f t="shared" si="9"/>
        <v>49.407427359348169</v>
      </c>
    </row>
    <row r="74" spans="2:14" ht="15" customHeight="1" x14ac:dyDescent="0.25">
      <c r="B74" s="11" t="s">
        <v>3</v>
      </c>
      <c r="C74" s="11" t="s">
        <v>89</v>
      </c>
      <c r="D74" s="12" t="s">
        <v>90</v>
      </c>
      <c r="E74" s="7">
        <v>22142</v>
      </c>
      <c r="F74" s="8">
        <v>26755</v>
      </c>
      <c r="G74" s="8">
        <v>27029</v>
      </c>
      <c r="H74" s="8">
        <v>25033</v>
      </c>
      <c r="I74" s="8">
        <v>25033</v>
      </c>
      <c r="J74" s="8">
        <v>27118</v>
      </c>
      <c r="K74" s="8">
        <f t="shared" ref="K74:K137" si="25">H74-F74</f>
        <v>-1722</v>
      </c>
      <c r="L74" s="8">
        <f t="shared" ref="L74:L137" si="26">J74-G74</f>
        <v>89</v>
      </c>
      <c r="M74" s="20">
        <f t="shared" ref="M74:M137" si="27">G74/F74*100</f>
        <v>101.02410764343112</v>
      </c>
      <c r="N74" s="20">
        <f t="shared" ref="N74:N137" si="28">J74/H74*100</f>
        <v>108.32900571245956</v>
      </c>
    </row>
    <row r="75" spans="2:14" ht="23.25" hidden="1" customHeight="1" x14ac:dyDescent="0.25">
      <c r="B75" s="11" t="s">
        <v>3</v>
      </c>
      <c r="C75" s="11" t="s">
        <v>91</v>
      </c>
      <c r="D75" s="12" t="s">
        <v>320</v>
      </c>
      <c r="E75" s="7"/>
      <c r="F75" s="8"/>
      <c r="G75" s="8"/>
      <c r="H75" s="8">
        <v>375000</v>
      </c>
      <c r="I75" s="8">
        <v>28400</v>
      </c>
      <c r="J75" s="8">
        <v>28400</v>
      </c>
      <c r="K75" s="8">
        <f t="shared" si="25"/>
        <v>375000</v>
      </c>
      <c r="L75" s="8">
        <f t="shared" si="26"/>
        <v>28400</v>
      </c>
      <c r="M75" s="20" t="e">
        <f t="shared" si="27"/>
        <v>#DIV/0!</v>
      </c>
      <c r="N75" s="20">
        <f t="shared" si="28"/>
        <v>7.5733333333333333</v>
      </c>
    </row>
    <row r="76" spans="2:14" ht="45.75" hidden="1" customHeight="1" x14ac:dyDescent="0.25">
      <c r="B76" s="9" t="s">
        <v>3</v>
      </c>
      <c r="C76" s="9" t="s">
        <v>92</v>
      </c>
      <c r="D76" s="13" t="s">
        <v>321</v>
      </c>
      <c r="E76" s="8"/>
      <c r="F76" s="8"/>
      <c r="G76" s="8"/>
      <c r="H76" s="8">
        <v>0</v>
      </c>
      <c r="I76" s="8">
        <v>6250</v>
      </c>
      <c r="J76" s="8">
        <v>6250</v>
      </c>
      <c r="K76" s="8">
        <f t="shared" si="25"/>
        <v>0</v>
      </c>
      <c r="L76" s="8">
        <f t="shared" si="26"/>
        <v>6250</v>
      </c>
      <c r="M76" s="20" t="e">
        <f t="shared" si="27"/>
        <v>#DIV/0!</v>
      </c>
      <c r="N76" s="20" t="e">
        <f t="shared" si="28"/>
        <v>#DIV/0!</v>
      </c>
    </row>
    <row r="77" spans="2:14" ht="57" hidden="1" customHeight="1" x14ac:dyDescent="0.25">
      <c r="B77" s="9" t="s">
        <v>3</v>
      </c>
      <c r="C77" s="9" t="s">
        <v>93</v>
      </c>
      <c r="D77" s="13" t="s">
        <v>322</v>
      </c>
      <c r="E77" s="8"/>
      <c r="F77" s="8"/>
      <c r="G77" s="8"/>
      <c r="H77" s="8">
        <v>0</v>
      </c>
      <c r="I77" s="8">
        <v>6250</v>
      </c>
      <c r="J77" s="8">
        <v>6250</v>
      </c>
      <c r="K77" s="8">
        <f t="shared" si="25"/>
        <v>0</v>
      </c>
      <c r="L77" s="8">
        <f t="shared" si="26"/>
        <v>6250</v>
      </c>
      <c r="M77" s="20" t="e">
        <f t="shared" si="27"/>
        <v>#DIV/0!</v>
      </c>
      <c r="N77" s="20" t="e">
        <f t="shared" si="28"/>
        <v>#DIV/0!</v>
      </c>
    </row>
    <row r="78" spans="2:14" ht="79.5" hidden="1" customHeight="1" x14ac:dyDescent="0.25">
      <c r="B78" s="9" t="s">
        <v>3</v>
      </c>
      <c r="C78" s="9" t="s">
        <v>94</v>
      </c>
      <c r="D78" s="13" t="s">
        <v>323</v>
      </c>
      <c r="E78" s="8"/>
      <c r="F78" s="8"/>
      <c r="G78" s="8"/>
      <c r="H78" s="8">
        <v>0</v>
      </c>
      <c r="I78" s="8">
        <v>4000</v>
      </c>
      <c r="J78" s="8">
        <v>4000</v>
      </c>
      <c r="K78" s="8">
        <f t="shared" si="25"/>
        <v>0</v>
      </c>
      <c r="L78" s="8">
        <f t="shared" si="26"/>
        <v>4000</v>
      </c>
      <c r="M78" s="20" t="e">
        <f t="shared" si="27"/>
        <v>#DIV/0!</v>
      </c>
      <c r="N78" s="20" t="e">
        <f t="shared" si="28"/>
        <v>#DIV/0!</v>
      </c>
    </row>
    <row r="79" spans="2:14" ht="79.5" hidden="1" customHeight="1" x14ac:dyDescent="0.25">
      <c r="B79" s="9" t="s">
        <v>95</v>
      </c>
      <c r="C79" s="9" t="s">
        <v>94</v>
      </c>
      <c r="D79" s="13" t="s">
        <v>323</v>
      </c>
      <c r="E79" s="8"/>
      <c r="F79" s="8"/>
      <c r="G79" s="8"/>
      <c r="H79" s="8">
        <v>0</v>
      </c>
      <c r="I79" s="8">
        <v>4000</v>
      </c>
      <c r="J79" s="8">
        <v>4000</v>
      </c>
      <c r="K79" s="8">
        <f t="shared" si="25"/>
        <v>0</v>
      </c>
      <c r="L79" s="8">
        <f t="shared" si="26"/>
        <v>4000</v>
      </c>
      <c r="M79" s="20" t="e">
        <f t="shared" si="27"/>
        <v>#DIV/0!</v>
      </c>
      <c r="N79" s="20" t="e">
        <f t="shared" si="28"/>
        <v>#DIV/0!</v>
      </c>
    </row>
    <row r="80" spans="2:14" ht="68.25" hidden="1" customHeight="1" x14ac:dyDescent="0.25">
      <c r="B80" s="9" t="s">
        <v>3</v>
      </c>
      <c r="C80" s="9" t="s">
        <v>96</v>
      </c>
      <c r="D80" s="13" t="s">
        <v>324</v>
      </c>
      <c r="E80" s="8"/>
      <c r="F80" s="8"/>
      <c r="G80" s="8"/>
      <c r="H80" s="8">
        <v>0</v>
      </c>
      <c r="I80" s="8">
        <v>2250</v>
      </c>
      <c r="J80" s="8">
        <v>2250</v>
      </c>
      <c r="K80" s="8">
        <f t="shared" si="25"/>
        <v>0</v>
      </c>
      <c r="L80" s="8">
        <f t="shared" si="26"/>
        <v>2250</v>
      </c>
      <c r="M80" s="20" t="e">
        <f t="shared" si="27"/>
        <v>#DIV/0!</v>
      </c>
      <c r="N80" s="20" t="e">
        <f t="shared" si="28"/>
        <v>#DIV/0!</v>
      </c>
    </row>
    <row r="81" spans="2:14" ht="68.25" hidden="1" customHeight="1" x14ac:dyDescent="0.25">
      <c r="B81" s="9" t="s">
        <v>95</v>
      </c>
      <c r="C81" s="9" t="s">
        <v>96</v>
      </c>
      <c r="D81" s="13" t="s">
        <v>324</v>
      </c>
      <c r="E81" s="8"/>
      <c r="F81" s="8"/>
      <c r="G81" s="8"/>
      <c r="H81" s="8">
        <v>0</v>
      </c>
      <c r="I81" s="8">
        <v>2250</v>
      </c>
      <c r="J81" s="8">
        <v>2250</v>
      </c>
      <c r="K81" s="8">
        <f t="shared" si="25"/>
        <v>0</v>
      </c>
      <c r="L81" s="8">
        <f t="shared" si="26"/>
        <v>2250</v>
      </c>
      <c r="M81" s="20" t="e">
        <f t="shared" si="27"/>
        <v>#DIV/0!</v>
      </c>
      <c r="N81" s="20" t="e">
        <f t="shared" si="28"/>
        <v>#DIV/0!</v>
      </c>
    </row>
    <row r="82" spans="2:14" ht="45.75" hidden="1" customHeight="1" x14ac:dyDescent="0.25">
      <c r="B82" s="9" t="s">
        <v>3</v>
      </c>
      <c r="C82" s="9" t="s">
        <v>97</v>
      </c>
      <c r="D82" s="13" t="s">
        <v>325</v>
      </c>
      <c r="E82" s="8"/>
      <c r="F82" s="8"/>
      <c r="G82" s="8"/>
      <c r="H82" s="8">
        <v>375000</v>
      </c>
      <c r="I82" s="8">
        <v>11150</v>
      </c>
      <c r="J82" s="8">
        <v>11150</v>
      </c>
      <c r="K82" s="8">
        <f t="shared" si="25"/>
        <v>375000</v>
      </c>
      <c r="L82" s="8">
        <f t="shared" si="26"/>
        <v>11150</v>
      </c>
      <c r="M82" s="20" t="e">
        <f t="shared" si="27"/>
        <v>#DIV/0!</v>
      </c>
      <c r="N82" s="20">
        <f t="shared" si="28"/>
        <v>2.9733333333333336</v>
      </c>
    </row>
    <row r="83" spans="2:14" ht="68.25" hidden="1" customHeight="1" x14ac:dyDescent="0.25">
      <c r="B83" s="9" t="s">
        <v>3</v>
      </c>
      <c r="C83" s="9" t="s">
        <v>98</v>
      </c>
      <c r="D83" s="13" t="s">
        <v>326</v>
      </c>
      <c r="E83" s="8"/>
      <c r="F83" s="8"/>
      <c r="G83" s="8"/>
      <c r="H83" s="8">
        <v>0</v>
      </c>
      <c r="I83" s="8">
        <v>150</v>
      </c>
      <c r="J83" s="8">
        <v>150</v>
      </c>
      <c r="K83" s="8">
        <f t="shared" si="25"/>
        <v>0</v>
      </c>
      <c r="L83" s="8">
        <f t="shared" si="26"/>
        <v>150</v>
      </c>
      <c r="M83" s="20" t="e">
        <f t="shared" si="27"/>
        <v>#DIV/0!</v>
      </c>
      <c r="N83" s="20" t="e">
        <f t="shared" si="28"/>
        <v>#DIV/0!</v>
      </c>
    </row>
    <row r="84" spans="2:14" ht="68.25" hidden="1" customHeight="1" x14ac:dyDescent="0.25">
      <c r="B84" s="9" t="s">
        <v>3</v>
      </c>
      <c r="C84" s="9" t="s">
        <v>99</v>
      </c>
      <c r="D84" s="13" t="s">
        <v>327</v>
      </c>
      <c r="E84" s="8"/>
      <c r="F84" s="8"/>
      <c r="G84" s="8"/>
      <c r="H84" s="8">
        <v>0</v>
      </c>
      <c r="I84" s="8">
        <v>150</v>
      </c>
      <c r="J84" s="8">
        <v>150</v>
      </c>
      <c r="K84" s="8">
        <f t="shared" si="25"/>
        <v>0</v>
      </c>
      <c r="L84" s="8">
        <f t="shared" si="26"/>
        <v>150</v>
      </c>
      <c r="M84" s="20" t="e">
        <f t="shared" si="27"/>
        <v>#DIV/0!</v>
      </c>
      <c r="N84" s="20" t="e">
        <f t="shared" si="28"/>
        <v>#DIV/0!</v>
      </c>
    </row>
    <row r="85" spans="2:14" ht="68.25" hidden="1" customHeight="1" x14ac:dyDescent="0.25">
      <c r="B85" s="9" t="s">
        <v>95</v>
      </c>
      <c r="C85" s="9" t="s">
        <v>99</v>
      </c>
      <c r="D85" s="13" t="s">
        <v>327</v>
      </c>
      <c r="E85" s="8"/>
      <c r="F85" s="8"/>
      <c r="G85" s="8"/>
      <c r="H85" s="8">
        <v>0</v>
      </c>
      <c r="I85" s="8">
        <v>150</v>
      </c>
      <c r="J85" s="8">
        <v>150</v>
      </c>
      <c r="K85" s="8">
        <f t="shared" si="25"/>
        <v>0</v>
      </c>
      <c r="L85" s="8">
        <f t="shared" si="26"/>
        <v>150</v>
      </c>
      <c r="M85" s="20" t="e">
        <f t="shared" si="27"/>
        <v>#DIV/0!</v>
      </c>
      <c r="N85" s="20" t="e">
        <f t="shared" si="28"/>
        <v>#DIV/0!</v>
      </c>
    </row>
    <row r="86" spans="2:14" ht="68.25" hidden="1" customHeight="1" x14ac:dyDescent="0.25">
      <c r="B86" s="9" t="s">
        <v>3</v>
      </c>
      <c r="C86" s="9" t="s">
        <v>100</v>
      </c>
      <c r="D86" s="13" t="s">
        <v>328</v>
      </c>
      <c r="E86" s="8"/>
      <c r="F86" s="8"/>
      <c r="G86" s="8"/>
      <c r="H86" s="8">
        <v>375000</v>
      </c>
      <c r="I86" s="8">
        <v>0</v>
      </c>
      <c r="J86" s="8">
        <v>0</v>
      </c>
      <c r="K86" s="8">
        <f t="shared" si="25"/>
        <v>375000</v>
      </c>
      <c r="L86" s="8">
        <f t="shared" si="26"/>
        <v>0</v>
      </c>
      <c r="M86" s="20" t="e">
        <f t="shared" si="27"/>
        <v>#DIV/0!</v>
      </c>
      <c r="N86" s="20">
        <f t="shared" si="28"/>
        <v>0</v>
      </c>
    </row>
    <row r="87" spans="2:14" ht="68.25" hidden="1" customHeight="1" x14ac:dyDescent="0.25">
      <c r="B87" s="9" t="s">
        <v>101</v>
      </c>
      <c r="C87" s="9" t="s">
        <v>100</v>
      </c>
      <c r="D87" s="13" t="s">
        <v>328</v>
      </c>
      <c r="E87" s="8"/>
      <c r="F87" s="8"/>
      <c r="G87" s="8"/>
      <c r="H87" s="8">
        <v>375000</v>
      </c>
      <c r="I87" s="8">
        <v>0</v>
      </c>
      <c r="J87" s="8">
        <v>0</v>
      </c>
      <c r="K87" s="8">
        <f t="shared" si="25"/>
        <v>375000</v>
      </c>
      <c r="L87" s="8">
        <f t="shared" si="26"/>
        <v>0</v>
      </c>
      <c r="M87" s="20" t="e">
        <f t="shared" si="27"/>
        <v>#DIV/0!</v>
      </c>
      <c r="N87" s="20">
        <f t="shared" si="28"/>
        <v>0</v>
      </c>
    </row>
    <row r="88" spans="2:14" ht="124.5" hidden="1" customHeight="1" x14ac:dyDescent="0.25">
      <c r="B88" s="9" t="s">
        <v>3</v>
      </c>
      <c r="C88" s="9" t="s">
        <v>102</v>
      </c>
      <c r="D88" s="13" t="s">
        <v>329</v>
      </c>
      <c r="E88" s="8"/>
      <c r="F88" s="8"/>
      <c r="G88" s="8"/>
      <c r="H88" s="8">
        <v>0</v>
      </c>
      <c r="I88" s="8">
        <v>11000</v>
      </c>
      <c r="J88" s="8">
        <v>11000</v>
      </c>
      <c r="K88" s="8">
        <f t="shared" si="25"/>
        <v>0</v>
      </c>
      <c r="L88" s="8">
        <f t="shared" si="26"/>
        <v>11000</v>
      </c>
      <c r="M88" s="20" t="e">
        <f t="shared" si="27"/>
        <v>#DIV/0!</v>
      </c>
      <c r="N88" s="20" t="e">
        <f t="shared" si="28"/>
        <v>#DIV/0!</v>
      </c>
    </row>
    <row r="89" spans="2:14" ht="124.5" hidden="1" customHeight="1" x14ac:dyDescent="0.25">
      <c r="B89" s="9" t="s">
        <v>101</v>
      </c>
      <c r="C89" s="9" t="s">
        <v>102</v>
      </c>
      <c r="D89" s="13" t="s">
        <v>329</v>
      </c>
      <c r="E89" s="8"/>
      <c r="F89" s="8"/>
      <c r="G89" s="8"/>
      <c r="H89" s="8">
        <v>0</v>
      </c>
      <c r="I89" s="8">
        <v>11000</v>
      </c>
      <c r="J89" s="8">
        <v>11000</v>
      </c>
      <c r="K89" s="8">
        <f t="shared" si="25"/>
        <v>0</v>
      </c>
      <c r="L89" s="8">
        <f t="shared" si="26"/>
        <v>11000</v>
      </c>
      <c r="M89" s="20" t="e">
        <f t="shared" si="27"/>
        <v>#DIV/0!</v>
      </c>
      <c r="N89" s="20" t="e">
        <f t="shared" si="28"/>
        <v>#DIV/0!</v>
      </c>
    </row>
    <row r="90" spans="2:14" ht="34.5" hidden="1" customHeight="1" x14ac:dyDescent="0.25">
      <c r="B90" s="9" t="s">
        <v>3</v>
      </c>
      <c r="C90" s="9" t="s">
        <v>103</v>
      </c>
      <c r="D90" s="13" t="s">
        <v>330</v>
      </c>
      <c r="E90" s="8"/>
      <c r="F90" s="8"/>
      <c r="G90" s="8"/>
      <c r="H90" s="8">
        <v>0</v>
      </c>
      <c r="I90" s="8">
        <v>6500</v>
      </c>
      <c r="J90" s="8">
        <v>6500</v>
      </c>
      <c r="K90" s="8">
        <f t="shared" si="25"/>
        <v>0</v>
      </c>
      <c r="L90" s="8">
        <f t="shared" si="26"/>
        <v>6500</v>
      </c>
      <c r="M90" s="20" t="e">
        <f t="shared" si="27"/>
        <v>#DIV/0!</v>
      </c>
      <c r="N90" s="20" t="e">
        <f t="shared" si="28"/>
        <v>#DIV/0!</v>
      </c>
    </row>
    <row r="91" spans="2:14" ht="45.75" hidden="1" customHeight="1" x14ac:dyDescent="0.25">
      <c r="B91" s="9" t="s">
        <v>3</v>
      </c>
      <c r="C91" s="9" t="s">
        <v>104</v>
      </c>
      <c r="D91" s="13" t="s">
        <v>331</v>
      </c>
      <c r="E91" s="8"/>
      <c r="F91" s="8"/>
      <c r="G91" s="8"/>
      <c r="H91" s="8">
        <v>0</v>
      </c>
      <c r="I91" s="8">
        <v>6500</v>
      </c>
      <c r="J91" s="8">
        <v>6500</v>
      </c>
      <c r="K91" s="8">
        <f t="shared" si="25"/>
        <v>0</v>
      </c>
      <c r="L91" s="8">
        <f t="shared" si="26"/>
        <v>6500</v>
      </c>
      <c r="M91" s="20" t="e">
        <f t="shared" si="27"/>
        <v>#DIV/0!</v>
      </c>
      <c r="N91" s="20" t="e">
        <f t="shared" si="28"/>
        <v>#DIV/0!</v>
      </c>
    </row>
    <row r="92" spans="2:14" ht="102" hidden="1" customHeight="1" x14ac:dyDescent="0.25">
      <c r="B92" s="9" t="s">
        <v>3</v>
      </c>
      <c r="C92" s="9" t="s">
        <v>105</v>
      </c>
      <c r="D92" s="13" t="s">
        <v>332</v>
      </c>
      <c r="E92" s="8"/>
      <c r="F92" s="8"/>
      <c r="G92" s="8"/>
      <c r="H92" s="8">
        <v>0</v>
      </c>
      <c r="I92" s="8">
        <v>6500</v>
      </c>
      <c r="J92" s="8">
        <v>6500</v>
      </c>
      <c r="K92" s="8">
        <f t="shared" si="25"/>
        <v>0</v>
      </c>
      <c r="L92" s="8">
        <f t="shared" si="26"/>
        <v>6500</v>
      </c>
      <c r="M92" s="20" t="e">
        <f t="shared" si="27"/>
        <v>#DIV/0!</v>
      </c>
      <c r="N92" s="20" t="e">
        <f t="shared" si="28"/>
        <v>#DIV/0!</v>
      </c>
    </row>
    <row r="93" spans="2:14" ht="102" hidden="1" customHeight="1" x14ac:dyDescent="0.25">
      <c r="B93" s="9" t="s">
        <v>95</v>
      </c>
      <c r="C93" s="9" t="s">
        <v>105</v>
      </c>
      <c r="D93" s="13" t="s">
        <v>332</v>
      </c>
      <c r="E93" s="8"/>
      <c r="F93" s="8"/>
      <c r="G93" s="8"/>
      <c r="H93" s="8">
        <v>0</v>
      </c>
      <c r="I93" s="8">
        <v>6500</v>
      </c>
      <c r="J93" s="8">
        <v>6500</v>
      </c>
      <c r="K93" s="8">
        <f t="shared" si="25"/>
        <v>0</v>
      </c>
      <c r="L93" s="8">
        <f t="shared" si="26"/>
        <v>6500</v>
      </c>
      <c r="M93" s="20" t="e">
        <f t="shared" si="27"/>
        <v>#DIV/0!</v>
      </c>
      <c r="N93" s="20" t="e">
        <f t="shared" si="28"/>
        <v>#DIV/0!</v>
      </c>
    </row>
    <row r="94" spans="2:14" ht="45.75" hidden="1" customHeight="1" x14ac:dyDescent="0.25">
      <c r="B94" s="9" t="s">
        <v>3</v>
      </c>
      <c r="C94" s="9" t="s">
        <v>106</v>
      </c>
      <c r="D94" s="13" t="s">
        <v>333</v>
      </c>
      <c r="E94" s="8"/>
      <c r="F94" s="8"/>
      <c r="G94" s="8"/>
      <c r="H94" s="8">
        <v>0</v>
      </c>
      <c r="I94" s="8">
        <v>4500</v>
      </c>
      <c r="J94" s="8">
        <v>4500</v>
      </c>
      <c r="K94" s="8">
        <f t="shared" si="25"/>
        <v>0</v>
      </c>
      <c r="L94" s="8">
        <f t="shared" si="26"/>
        <v>4500</v>
      </c>
      <c r="M94" s="20" t="e">
        <f t="shared" si="27"/>
        <v>#DIV/0!</v>
      </c>
      <c r="N94" s="20" t="e">
        <f t="shared" si="28"/>
        <v>#DIV/0!</v>
      </c>
    </row>
    <row r="95" spans="2:14" ht="57" hidden="1" customHeight="1" x14ac:dyDescent="0.25">
      <c r="B95" s="9" t="s">
        <v>3</v>
      </c>
      <c r="C95" s="9" t="s">
        <v>107</v>
      </c>
      <c r="D95" s="13" t="s">
        <v>334</v>
      </c>
      <c r="E95" s="8"/>
      <c r="F95" s="8"/>
      <c r="G95" s="8"/>
      <c r="H95" s="8">
        <v>0</v>
      </c>
      <c r="I95" s="8">
        <v>4500</v>
      </c>
      <c r="J95" s="8">
        <v>4500</v>
      </c>
      <c r="K95" s="8">
        <f t="shared" si="25"/>
        <v>0</v>
      </c>
      <c r="L95" s="8">
        <f t="shared" si="26"/>
        <v>4500</v>
      </c>
      <c r="M95" s="20" t="e">
        <f t="shared" si="27"/>
        <v>#DIV/0!</v>
      </c>
      <c r="N95" s="20" t="e">
        <f t="shared" si="28"/>
        <v>#DIV/0!</v>
      </c>
    </row>
    <row r="96" spans="2:14" ht="57" hidden="1" customHeight="1" x14ac:dyDescent="0.25">
      <c r="B96" s="9" t="s">
        <v>3</v>
      </c>
      <c r="C96" s="9" t="s">
        <v>108</v>
      </c>
      <c r="D96" s="13" t="s">
        <v>335</v>
      </c>
      <c r="E96" s="8"/>
      <c r="F96" s="8"/>
      <c r="G96" s="8"/>
      <c r="H96" s="8">
        <v>0</v>
      </c>
      <c r="I96" s="8">
        <v>4500</v>
      </c>
      <c r="J96" s="8">
        <v>4500</v>
      </c>
      <c r="K96" s="8">
        <f t="shared" si="25"/>
        <v>0</v>
      </c>
      <c r="L96" s="8">
        <f t="shared" si="26"/>
        <v>4500</v>
      </c>
      <c r="M96" s="20" t="e">
        <f t="shared" si="27"/>
        <v>#DIV/0!</v>
      </c>
      <c r="N96" s="20" t="e">
        <f t="shared" si="28"/>
        <v>#DIV/0!</v>
      </c>
    </row>
    <row r="97" spans="2:14" ht="57" hidden="1" customHeight="1" x14ac:dyDescent="0.25">
      <c r="B97" s="9" t="s">
        <v>95</v>
      </c>
      <c r="C97" s="9" t="s">
        <v>108</v>
      </c>
      <c r="D97" s="13" t="s">
        <v>335</v>
      </c>
      <c r="E97" s="8"/>
      <c r="F97" s="8"/>
      <c r="G97" s="8"/>
      <c r="H97" s="8">
        <v>0</v>
      </c>
      <c r="I97" s="8">
        <v>4500</v>
      </c>
      <c r="J97" s="8">
        <v>4500</v>
      </c>
      <c r="K97" s="8">
        <f t="shared" si="25"/>
        <v>0</v>
      </c>
      <c r="L97" s="8">
        <f t="shared" si="26"/>
        <v>4500</v>
      </c>
      <c r="M97" s="20" t="e">
        <f t="shared" si="27"/>
        <v>#DIV/0!</v>
      </c>
      <c r="N97" s="20" t="e">
        <f t="shared" si="28"/>
        <v>#DIV/0!</v>
      </c>
    </row>
    <row r="98" spans="2:14" ht="68.25" hidden="1" customHeight="1" x14ac:dyDescent="0.25">
      <c r="B98" s="11" t="s">
        <v>3</v>
      </c>
      <c r="C98" s="11" t="s">
        <v>109</v>
      </c>
      <c r="D98" s="12" t="s">
        <v>336</v>
      </c>
      <c r="E98" s="7"/>
      <c r="F98" s="8"/>
      <c r="G98" s="8"/>
      <c r="H98" s="8">
        <v>193000</v>
      </c>
      <c r="I98" s="8">
        <v>412389.2</v>
      </c>
      <c r="J98" s="8">
        <v>412389.2</v>
      </c>
      <c r="K98" s="8">
        <f t="shared" si="25"/>
        <v>193000</v>
      </c>
      <c r="L98" s="8">
        <f t="shared" si="26"/>
        <v>412389.2</v>
      </c>
      <c r="M98" s="20" t="e">
        <f t="shared" si="27"/>
        <v>#DIV/0!</v>
      </c>
      <c r="N98" s="20">
        <f t="shared" si="28"/>
        <v>213.67316062176167</v>
      </c>
    </row>
    <row r="99" spans="2:14" ht="34.5" hidden="1" customHeight="1" x14ac:dyDescent="0.25">
      <c r="B99" s="9" t="s">
        <v>3</v>
      </c>
      <c r="C99" s="9" t="s">
        <v>110</v>
      </c>
      <c r="D99" s="13" t="s">
        <v>111</v>
      </c>
      <c r="E99" s="8"/>
      <c r="F99" s="8"/>
      <c r="G99" s="8"/>
      <c r="H99" s="8">
        <v>193000</v>
      </c>
      <c r="I99" s="8">
        <v>523.13</v>
      </c>
      <c r="J99" s="8">
        <v>523.13</v>
      </c>
      <c r="K99" s="8">
        <f t="shared" si="25"/>
        <v>193000</v>
      </c>
      <c r="L99" s="8">
        <f t="shared" si="26"/>
        <v>523.13</v>
      </c>
      <c r="M99" s="20" t="e">
        <f t="shared" si="27"/>
        <v>#DIV/0!</v>
      </c>
      <c r="N99" s="20">
        <f t="shared" si="28"/>
        <v>0.27105181347150259</v>
      </c>
    </row>
    <row r="100" spans="2:14" ht="45.75" hidden="1" customHeight="1" x14ac:dyDescent="0.25">
      <c r="B100" s="9" t="s">
        <v>3</v>
      </c>
      <c r="C100" s="9" t="s">
        <v>112</v>
      </c>
      <c r="D100" s="13" t="s">
        <v>113</v>
      </c>
      <c r="E100" s="8"/>
      <c r="F100" s="8"/>
      <c r="G100" s="8"/>
      <c r="H100" s="8">
        <v>193000</v>
      </c>
      <c r="I100" s="8">
        <v>523.13</v>
      </c>
      <c r="J100" s="8">
        <v>523.13</v>
      </c>
      <c r="K100" s="8">
        <f t="shared" si="25"/>
        <v>193000</v>
      </c>
      <c r="L100" s="8">
        <f t="shared" si="26"/>
        <v>523.13</v>
      </c>
      <c r="M100" s="20" t="e">
        <f t="shared" si="27"/>
        <v>#DIV/0!</v>
      </c>
      <c r="N100" s="20">
        <f t="shared" si="28"/>
        <v>0.27105181347150259</v>
      </c>
    </row>
    <row r="101" spans="2:14" ht="45.75" hidden="1" customHeight="1" x14ac:dyDescent="0.25">
      <c r="B101" s="9" t="s">
        <v>73</v>
      </c>
      <c r="C101" s="9" t="s">
        <v>112</v>
      </c>
      <c r="D101" s="13" t="s">
        <v>113</v>
      </c>
      <c r="E101" s="8"/>
      <c r="F101" s="8"/>
      <c r="G101" s="8"/>
      <c r="H101" s="8">
        <v>0</v>
      </c>
      <c r="I101" s="8">
        <v>523.13</v>
      </c>
      <c r="J101" s="8">
        <v>523.13</v>
      </c>
      <c r="K101" s="8">
        <f t="shared" si="25"/>
        <v>0</v>
      </c>
      <c r="L101" s="8">
        <f t="shared" si="26"/>
        <v>523.13</v>
      </c>
      <c r="M101" s="20" t="e">
        <f t="shared" si="27"/>
        <v>#DIV/0!</v>
      </c>
      <c r="N101" s="20" t="e">
        <f t="shared" si="28"/>
        <v>#DIV/0!</v>
      </c>
    </row>
    <row r="102" spans="2:14" ht="45.75" hidden="1" customHeight="1" x14ac:dyDescent="0.25">
      <c r="B102" s="9" t="s">
        <v>39</v>
      </c>
      <c r="C102" s="9" t="s">
        <v>112</v>
      </c>
      <c r="D102" s="13" t="s">
        <v>113</v>
      </c>
      <c r="E102" s="8"/>
      <c r="F102" s="8"/>
      <c r="G102" s="8"/>
      <c r="H102" s="8">
        <v>193000</v>
      </c>
      <c r="I102" s="8">
        <v>0</v>
      </c>
      <c r="J102" s="8">
        <v>0</v>
      </c>
      <c r="K102" s="8">
        <f t="shared" si="25"/>
        <v>193000</v>
      </c>
      <c r="L102" s="8">
        <f t="shared" si="26"/>
        <v>0</v>
      </c>
      <c r="M102" s="20" t="e">
        <f t="shared" si="27"/>
        <v>#DIV/0!</v>
      </c>
      <c r="N102" s="20">
        <f t="shared" si="28"/>
        <v>0</v>
      </c>
    </row>
    <row r="103" spans="2:14" ht="45.75" hidden="1" customHeight="1" x14ac:dyDescent="0.25">
      <c r="B103" s="9" t="s">
        <v>3</v>
      </c>
      <c r="C103" s="9" t="s">
        <v>114</v>
      </c>
      <c r="D103" s="13" t="s">
        <v>337</v>
      </c>
      <c r="E103" s="8"/>
      <c r="F103" s="8"/>
      <c r="G103" s="8"/>
      <c r="H103" s="8">
        <v>0</v>
      </c>
      <c r="I103" s="8">
        <v>411866.07</v>
      </c>
      <c r="J103" s="8">
        <v>411866.07</v>
      </c>
      <c r="K103" s="8">
        <f t="shared" si="25"/>
        <v>0</v>
      </c>
      <c r="L103" s="8">
        <f t="shared" si="26"/>
        <v>411866.07</v>
      </c>
      <c r="M103" s="20" t="e">
        <f t="shared" si="27"/>
        <v>#DIV/0!</v>
      </c>
      <c r="N103" s="20" t="e">
        <f t="shared" si="28"/>
        <v>#DIV/0!</v>
      </c>
    </row>
    <row r="104" spans="2:14" ht="45.75" hidden="1" customHeight="1" x14ac:dyDescent="0.25">
      <c r="B104" s="9" t="s">
        <v>3</v>
      </c>
      <c r="C104" s="9" t="s">
        <v>115</v>
      </c>
      <c r="D104" s="13" t="s">
        <v>116</v>
      </c>
      <c r="E104" s="8"/>
      <c r="F104" s="8"/>
      <c r="G104" s="8"/>
      <c r="H104" s="8">
        <v>0</v>
      </c>
      <c r="I104" s="8">
        <v>411866.07</v>
      </c>
      <c r="J104" s="8">
        <v>411866.07</v>
      </c>
      <c r="K104" s="8">
        <f t="shared" si="25"/>
        <v>0</v>
      </c>
      <c r="L104" s="8">
        <f t="shared" si="26"/>
        <v>411866.07</v>
      </c>
      <c r="M104" s="20" t="e">
        <f t="shared" si="27"/>
        <v>#DIV/0!</v>
      </c>
      <c r="N104" s="20" t="e">
        <f t="shared" si="28"/>
        <v>#DIV/0!</v>
      </c>
    </row>
    <row r="105" spans="2:14" ht="57" hidden="1" customHeight="1" x14ac:dyDescent="0.25">
      <c r="B105" s="9" t="s">
        <v>3</v>
      </c>
      <c r="C105" s="9" t="s">
        <v>117</v>
      </c>
      <c r="D105" s="13" t="s">
        <v>118</v>
      </c>
      <c r="E105" s="8"/>
      <c r="F105" s="8"/>
      <c r="G105" s="8"/>
      <c r="H105" s="8">
        <v>0</v>
      </c>
      <c r="I105" s="8">
        <v>15633</v>
      </c>
      <c r="J105" s="8">
        <v>15633</v>
      </c>
      <c r="K105" s="8">
        <f t="shared" si="25"/>
        <v>0</v>
      </c>
      <c r="L105" s="8">
        <f t="shared" si="26"/>
        <v>15633</v>
      </c>
      <c r="M105" s="20" t="e">
        <f t="shared" si="27"/>
        <v>#DIV/0!</v>
      </c>
      <c r="N105" s="20" t="e">
        <f t="shared" si="28"/>
        <v>#DIV/0!</v>
      </c>
    </row>
    <row r="106" spans="2:14" ht="57" hidden="1" customHeight="1" x14ac:dyDescent="0.25">
      <c r="B106" s="9" t="s">
        <v>39</v>
      </c>
      <c r="C106" s="9" t="s">
        <v>117</v>
      </c>
      <c r="D106" s="13" t="s">
        <v>118</v>
      </c>
      <c r="E106" s="8"/>
      <c r="F106" s="8"/>
      <c r="G106" s="8"/>
      <c r="H106" s="8">
        <v>0</v>
      </c>
      <c r="I106" s="8">
        <v>15633</v>
      </c>
      <c r="J106" s="8">
        <v>15633</v>
      </c>
      <c r="K106" s="8">
        <f t="shared" si="25"/>
        <v>0</v>
      </c>
      <c r="L106" s="8">
        <f t="shared" si="26"/>
        <v>15633</v>
      </c>
      <c r="M106" s="20" t="e">
        <f t="shared" si="27"/>
        <v>#DIV/0!</v>
      </c>
      <c r="N106" s="20" t="e">
        <f t="shared" si="28"/>
        <v>#DIV/0!</v>
      </c>
    </row>
    <row r="107" spans="2:14" ht="57" hidden="1" customHeight="1" x14ac:dyDescent="0.25">
      <c r="B107" s="9" t="s">
        <v>3</v>
      </c>
      <c r="C107" s="9" t="s">
        <v>119</v>
      </c>
      <c r="D107" s="13" t="s">
        <v>120</v>
      </c>
      <c r="E107" s="8"/>
      <c r="F107" s="8"/>
      <c r="G107" s="8"/>
      <c r="H107" s="8">
        <v>0</v>
      </c>
      <c r="I107" s="8">
        <v>302508.52</v>
      </c>
      <c r="J107" s="8">
        <v>302508.52</v>
      </c>
      <c r="K107" s="8">
        <f t="shared" si="25"/>
        <v>0</v>
      </c>
      <c r="L107" s="8">
        <f t="shared" si="26"/>
        <v>302508.52</v>
      </c>
      <c r="M107" s="20" t="e">
        <f t="shared" si="27"/>
        <v>#DIV/0!</v>
      </c>
      <c r="N107" s="20" t="e">
        <f t="shared" si="28"/>
        <v>#DIV/0!</v>
      </c>
    </row>
    <row r="108" spans="2:14" ht="57" hidden="1" customHeight="1" x14ac:dyDescent="0.25">
      <c r="B108" s="9" t="s">
        <v>46</v>
      </c>
      <c r="C108" s="9" t="s">
        <v>119</v>
      </c>
      <c r="D108" s="13" t="s">
        <v>120</v>
      </c>
      <c r="E108" s="8"/>
      <c r="F108" s="8"/>
      <c r="G108" s="8"/>
      <c r="H108" s="8">
        <v>0</v>
      </c>
      <c r="I108" s="8">
        <v>302508.52</v>
      </c>
      <c r="J108" s="8">
        <v>302508.52</v>
      </c>
      <c r="K108" s="8">
        <f t="shared" si="25"/>
        <v>0</v>
      </c>
      <c r="L108" s="8">
        <f t="shared" si="26"/>
        <v>302508.52</v>
      </c>
      <c r="M108" s="20" t="e">
        <f t="shared" si="27"/>
        <v>#DIV/0!</v>
      </c>
      <c r="N108" s="20" t="e">
        <f t="shared" si="28"/>
        <v>#DIV/0!</v>
      </c>
    </row>
    <row r="109" spans="2:14" ht="57" hidden="1" customHeight="1" x14ac:dyDescent="0.25">
      <c r="B109" s="9" t="s">
        <v>3</v>
      </c>
      <c r="C109" s="9" t="s">
        <v>121</v>
      </c>
      <c r="D109" s="13" t="s">
        <v>122</v>
      </c>
      <c r="E109" s="8"/>
      <c r="F109" s="8"/>
      <c r="G109" s="8"/>
      <c r="H109" s="8">
        <v>0</v>
      </c>
      <c r="I109" s="8">
        <v>76699.7</v>
      </c>
      <c r="J109" s="8">
        <v>76699.7</v>
      </c>
      <c r="K109" s="8">
        <f t="shared" si="25"/>
        <v>0</v>
      </c>
      <c r="L109" s="8">
        <f t="shared" si="26"/>
        <v>76699.7</v>
      </c>
      <c r="M109" s="20" t="e">
        <f t="shared" si="27"/>
        <v>#DIV/0!</v>
      </c>
      <c r="N109" s="20" t="e">
        <f t="shared" si="28"/>
        <v>#DIV/0!</v>
      </c>
    </row>
    <row r="110" spans="2:14" ht="57" hidden="1" customHeight="1" x14ac:dyDescent="0.25">
      <c r="B110" s="9" t="s">
        <v>46</v>
      </c>
      <c r="C110" s="9" t="s">
        <v>121</v>
      </c>
      <c r="D110" s="13" t="s">
        <v>122</v>
      </c>
      <c r="E110" s="8"/>
      <c r="F110" s="8"/>
      <c r="G110" s="8"/>
      <c r="H110" s="8">
        <v>0</v>
      </c>
      <c r="I110" s="8">
        <v>76699.7</v>
      </c>
      <c r="J110" s="8">
        <v>76699.7</v>
      </c>
      <c r="K110" s="8">
        <f t="shared" si="25"/>
        <v>0</v>
      </c>
      <c r="L110" s="8">
        <f t="shared" si="26"/>
        <v>76699.7</v>
      </c>
      <c r="M110" s="20" t="e">
        <f t="shared" si="27"/>
        <v>#DIV/0!</v>
      </c>
      <c r="N110" s="20" t="e">
        <f t="shared" si="28"/>
        <v>#DIV/0!</v>
      </c>
    </row>
    <row r="111" spans="2:14" ht="57" hidden="1" customHeight="1" x14ac:dyDescent="0.25">
      <c r="B111" s="9" t="s">
        <v>3</v>
      </c>
      <c r="C111" s="9" t="s">
        <v>123</v>
      </c>
      <c r="D111" s="13" t="s">
        <v>124</v>
      </c>
      <c r="E111" s="8"/>
      <c r="F111" s="8"/>
      <c r="G111" s="8"/>
      <c r="H111" s="8">
        <v>0</v>
      </c>
      <c r="I111" s="8">
        <v>12024.85</v>
      </c>
      <c r="J111" s="8">
        <v>12024.85</v>
      </c>
      <c r="K111" s="8">
        <f t="shared" si="25"/>
        <v>0</v>
      </c>
      <c r="L111" s="8">
        <f t="shared" si="26"/>
        <v>12024.85</v>
      </c>
      <c r="M111" s="20" t="e">
        <f t="shared" si="27"/>
        <v>#DIV/0!</v>
      </c>
      <c r="N111" s="20" t="e">
        <f t="shared" si="28"/>
        <v>#DIV/0!</v>
      </c>
    </row>
    <row r="112" spans="2:14" ht="57" hidden="1" customHeight="1" x14ac:dyDescent="0.25">
      <c r="B112" s="9" t="s">
        <v>46</v>
      </c>
      <c r="C112" s="9" t="s">
        <v>123</v>
      </c>
      <c r="D112" s="13" t="s">
        <v>124</v>
      </c>
      <c r="E112" s="8"/>
      <c r="F112" s="8"/>
      <c r="G112" s="8"/>
      <c r="H112" s="8">
        <v>0</v>
      </c>
      <c r="I112" s="8">
        <v>12024.85</v>
      </c>
      <c r="J112" s="8">
        <v>12024.85</v>
      </c>
      <c r="K112" s="8">
        <f t="shared" si="25"/>
        <v>0</v>
      </c>
      <c r="L112" s="8">
        <f t="shared" si="26"/>
        <v>12024.85</v>
      </c>
      <c r="M112" s="20" t="e">
        <f t="shared" si="27"/>
        <v>#DIV/0!</v>
      </c>
      <c r="N112" s="20" t="e">
        <f t="shared" si="28"/>
        <v>#DIV/0!</v>
      </c>
    </row>
    <row r="113" spans="2:14" ht="57" hidden="1" customHeight="1" x14ac:dyDescent="0.25">
      <c r="B113" s="9" t="s">
        <v>3</v>
      </c>
      <c r="C113" s="9" t="s">
        <v>125</v>
      </c>
      <c r="D113" s="13" t="s">
        <v>126</v>
      </c>
      <c r="E113" s="8"/>
      <c r="F113" s="8"/>
      <c r="G113" s="8"/>
      <c r="H113" s="8">
        <v>0</v>
      </c>
      <c r="I113" s="8">
        <v>5000</v>
      </c>
      <c r="J113" s="8">
        <v>5000</v>
      </c>
      <c r="K113" s="8">
        <f t="shared" si="25"/>
        <v>0</v>
      </c>
      <c r="L113" s="8">
        <f t="shared" si="26"/>
        <v>5000</v>
      </c>
      <c r="M113" s="20" t="e">
        <f t="shared" si="27"/>
        <v>#DIV/0!</v>
      </c>
      <c r="N113" s="20" t="e">
        <f t="shared" si="28"/>
        <v>#DIV/0!</v>
      </c>
    </row>
    <row r="114" spans="2:14" ht="57" hidden="1" customHeight="1" x14ac:dyDescent="0.25">
      <c r="B114" s="9" t="s">
        <v>46</v>
      </c>
      <c r="C114" s="9" t="s">
        <v>125</v>
      </c>
      <c r="D114" s="13" t="s">
        <v>126</v>
      </c>
      <c r="E114" s="8"/>
      <c r="F114" s="8"/>
      <c r="G114" s="8"/>
      <c r="H114" s="8">
        <v>0</v>
      </c>
      <c r="I114" s="8">
        <v>5000</v>
      </c>
      <c r="J114" s="8">
        <v>5000</v>
      </c>
      <c r="K114" s="8">
        <f t="shared" si="25"/>
        <v>0</v>
      </c>
      <c r="L114" s="8">
        <f t="shared" si="26"/>
        <v>5000</v>
      </c>
      <c r="M114" s="20" t="e">
        <f t="shared" si="27"/>
        <v>#DIV/0!</v>
      </c>
      <c r="N114" s="20" t="e">
        <f t="shared" si="28"/>
        <v>#DIV/0!</v>
      </c>
    </row>
    <row r="115" spans="2:14" ht="15" hidden="1" customHeight="1" x14ac:dyDescent="0.25">
      <c r="B115" s="11" t="s">
        <v>3</v>
      </c>
      <c r="C115" s="11" t="s">
        <v>127</v>
      </c>
      <c r="D115" s="12" t="s">
        <v>128</v>
      </c>
      <c r="E115" s="7"/>
      <c r="F115" s="8"/>
      <c r="G115" s="8"/>
      <c r="H115" s="8">
        <v>0</v>
      </c>
      <c r="I115" s="8">
        <v>1386095.64</v>
      </c>
      <c r="J115" s="8">
        <v>1386095.64</v>
      </c>
      <c r="K115" s="8">
        <f t="shared" si="25"/>
        <v>0</v>
      </c>
      <c r="L115" s="8">
        <f t="shared" si="26"/>
        <v>1386095.64</v>
      </c>
      <c r="M115" s="20" t="e">
        <f t="shared" si="27"/>
        <v>#DIV/0!</v>
      </c>
      <c r="N115" s="20" t="e">
        <f t="shared" si="28"/>
        <v>#DIV/0!</v>
      </c>
    </row>
    <row r="116" spans="2:14" ht="45.75" hidden="1" customHeight="1" x14ac:dyDescent="0.25">
      <c r="B116" s="9" t="s">
        <v>3</v>
      </c>
      <c r="C116" s="9" t="s">
        <v>129</v>
      </c>
      <c r="D116" s="13" t="s">
        <v>130</v>
      </c>
      <c r="E116" s="8"/>
      <c r="F116" s="8"/>
      <c r="G116" s="8"/>
      <c r="H116" s="8">
        <v>0</v>
      </c>
      <c r="I116" s="8">
        <v>1187445.6399999999</v>
      </c>
      <c r="J116" s="8">
        <v>1187445.6399999999</v>
      </c>
      <c r="K116" s="8">
        <f t="shared" si="25"/>
        <v>0</v>
      </c>
      <c r="L116" s="8">
        <f t="shared" si="26"/>
        <v>1187445.6399999999</v>
      </c>
      <c r="M116" s="20" t="e">
        <f t="shared" si="27"/>
        <v>#DIV/0!</v>
      </c>
      <c r="N116" s="20" t="e">
        <f t="shared" si="28"/>
        <v>#DIV/0!</v>
      </c>
    </row>
    <row r="117" spans="2:14" ht="34.5" hidden="1" customHeight="1" x14ac:dyDescent="0.25">
      <c r="B117" s="9" t="s">
        <v>3</v>
      </c>
      <c r="C117" s="9" t="s">
        <v>131</v>
      </c>
      <c r="D117" s="13" t="s">
        <v>132</v>
      </c>
      <c r="E117" s="8"/>
      <c r="F117" s="8"/>
      <c r="G117" s="8"/>
      <c r="H117" s="8">
        <v>0</v>
      </c>
      <c r="I117" s="8">
        <v>1187445.6399999999</v>
      </c>
      <c r="J117" s="8">
        <v>1187445.6399999999</v>
      </c>
      <c r="K117" s="8">
        <f t="shared" si="25"/>
        <v>0</v>
      </c>
      <c r="L117" s="8">
        <f t="shared" si="26"/>
        <v>1187445.6399999999</v>
      </c>
      <c r="M117" s="20" t="e">
        <f t="shared" si="27"/>
        <v>#DIV/0!</v>
      </c>
      <c r="N117" s="20" t="e">
        <f t="shared" si="28"/>
        <v>#DIV/0!</v>
      </c>
    </row>
    <row r="118" spans="2:14" ht="34.5" hidden="1" customHeight="1" x14ac:dyDescent="0.25">
      <c r="B118" s="9" t="s">
        <v>46</v>
      </c>
      <c r="C118" s="9" t="s">
        <v>131</v>
      </c>
      <c r="D118" s="13" t="s">
        <v>132</v>
      </c>
      <c r="E118" s="8"/>
      <c r="F118" s="8"/>
      <c r="G118" s="8"/>
      <c r="H118" s="8">
        <v>0</v>
      </c>
      <c r="I118" s="8">
        <v>1187445.6399999999</v>
      </c>
      <c r="J118" s="8">
        <v>1187445.6399999999</v>
      </c>
      <c r="K118" s="8">
        <f t="shared" si="25"/>
        <v>0</v>
      </c>
      <c r="L118" s="8">
        <f t="shared" si="26"/>
        <v>1187445.6399999999</v>
      </c>
      <c r="M118" s="20" t="e">
        <f t="shared" si="27"/>
        <v>#DIV/0!</v>
      </c>
      <c r="N118" s="20" t="e">
        <f t="shared" si="28"/>
        <v>#DIV/0!</v>
      </c>
    </row>
    <row r="119" spans="2:14" ht="45.75" hidden="1" customHeight="1" x14ac:dyDescent="0.25">
      <c r="B119" s="9" t="s">
        <v>3</v>
      </c>
      <c r="C119" s="9" t="s">
        <v>133</v>
      </c>
      <c r="D119" s="13" t="s">
        <v>338</v>
      </c>
      <c r="E119" s="8"/>
      <c r="F119" s="8"/>
      <c r="G119" s="8"/>
      <c r="H119" s="8">
        <v>0</v>
      </c>
      <c r="I119" s="8">
        <v>198650</v>
      </c>
      <c r="J119" s="8">
        <v>198650</v>
      </c>
      <c r="K119" s="8">
        <f t="shared" si="25"/>
        <v>0</v>
      </c>
      <c r="L119" s="8">
        <f t="shared" si="26"/>
        <v>198650</v>
      </c>
      <c r="M119" s="20" t="e">
        <f t="shared" si="27"/>
        <v>#DIV/0!</v>
      </c>
      <c r="N119" s="20" t="e">
        <f t="shared" si="28"/>
        <v>#DIV/0!</v>
      </c>
    </row>
    <row r="120" spans="2:14" ht="45.75" hidden="1" customHeight="1" x14ac:dyDescent="0.25">
      <c r="B120" s="9" t="s">
        <v>3</v>
      </c>
      <c r="C120" s="9" t="s">
        <v>134</v>
      </c>
      <c r="D120" s="13" t="s">
        <v>135</v>
      </c>
      <c r="E120" s="8"/>
      <c r="F120" s="8"/>
      <c r="G120" s="8"/>
      <c r="H120" s="8">
        <v>0</v>
      </c>
      <c r="I120" s="8">
        <v>67000</v>
      </c>
      <c r="J120" s="8">
        <v>67000</v>
      </c>
      <c r="K120" s="8">
        <f t="shared" si="25"/>
        <v>0</v>
      </c>
      <c r="L120" s="8">
        <f t="shared" si="26"/>
        <v>67000</v>
      </c>
      <c r="M120" s="20" t="e">
        <f t="shared" si="27"/>
        <v>#DIV/0!</v>
      </c>
      <c r="N120" s="20" t="e">
        <f t="shared" si="28"/>
        <v>#DIV/0!</v>
      </c>
    </row>
    <row r="121" spans="2:14" ht="45.75" hidden="1" customHeight="1" x14ac:dyDescent="0.25">
      <c r="B121" s="9" t="s">
        <v>136</v>
      </c>
      <c r="C121" s="9" t="s">
        <v>134</v>
      </c>
      <c r="D121" s="13" t="s">
        <v>135</v>
      </c>
      <c r="E121" s="8"/>
      <c r="F121" s="8"/>
      <c r="G121" s="8"/>
      <c r="H121" s="8">
        <v>0</v>
      </c>
      <c r="I121" s="8">
        <v>50000</v>
      </c>
      <c r="J121" s="8">
        <v>50000</v>
      </c>
      <c r="K121" s="8">
        <f t="shared" si="25"/>
        <v>0</v>
      </c>
      <c r="L121" s="8">
        <f t="shared" si="26"/>
        <v>50000</v>
      </c>
      <c r="M121" s="20" t="e">
        <f t="shared" si="27"/>
        <v>#DIV/0!</v>
      </c>
      <c r="N121" s="20" t="e">
        <f t="shared" si="28"/>
        <v>#DIV/0!</v>
      </c>
    </row>
    <row r="122" spans="2:14" ht="79.5" hidden="1" customHeight="1" x14ac:dyDescent="0.25">
      <c r="B122" s="9" t="s">
        <v>3</v>
      </c>
      <c r="C122" s="9" t="s">
        <v>137</v>
      </c>
      <c r="D122" s="13" t="s">
        <v>138</v>
      </c>
      <c r="E122" s="8"/>
      <c r="F122" s="8"/>
      <c r="G122" s="8"/>
      <c r="H122" s="8">
        <v>0</v>
      </c>
      <c r="I122" s="8">
        <v>17000</v>
      </c>
      <c r="J122" s="8">
        <v>17000</v>
      </c>
      <c r="K122" s="8">
        <f t="shared" si="25"/>
        <v>0</v>
      </c>
      <c r="L122" s="8">
        <f t="shared" si="26"/>
        <v>17000</v>
      </c>
      <c r="M122" s="20" t="e">
        <f t="shared" si="27"/>
        <v>#DIV/0!</v>
      </c>
      <c r="N122" s="20" t="e">
        <f t="shared" si="28"/>
        <v>#DIV/0!</v>
      </c>
    </row>
    <row r="123" spans="2:14" ht="79.5" hidden="1" customHeight="1" x14ac:dyDescent="0.25">
      <c r="B123" s="9" t="s">
        <v>11</v>
      </c>
      <c r="C123" s="9" t="s">
        <v>137</v>
      </c>
      <c r="D123" s="13" t="s">
        <v>138</v>
      </c>
      <c r="E123" s="8"/>
      <c r="F123" s="8"/>
      <c r="G123" s="8"/>
      <c r="H123" s="8">
        <v>0</v>
      </c>
      <c r="I123" s="8">
        <v>1000</v>
      </c>
      <c r="J123" s="8">
        <v>1000</v>
      </c>
      <c r="K123" s="8">
        <f t="shared" si="25"/>
        <v>0</v>
      </c>
      <c r="L123" s="8">
        <f t="shared" si="26"/>
        <v>1000</v>
      </c>
      <c r="M123" s="20" t="e">
        <f t="shared" si="27"/>
        <v>#DIV/0!</v>
      </c>
      <c r="N123" s="20" t="e">
        <f t="shared" si="28"/>
        <v>#DIV/0!</v>
      </c>
    </row>
    <row r="124" spans="2:14" ht="79.5" hidden="1" customHeight="1" x14ac:dyDescent="0.25">
      <c r="B124" s="9" t="s">
        <v>139</v>
      </c>
      <c r="C124" s="9" t="s">
        <v>137</v>
      </c>
      <c r="D124" s="13" t="s">
        <v>138</v>
      </c>
      <c r="E124" s="8"/>
      <c r="F124" s="8"/>
      <c r="G124" s="8"/>
      <c r="H124" s="8">
        <v>0</v>
      </c>
      <c r="I124" s="8">
        <v>16000</v>
      </c>
      <c r="J124" s="8">
        <v>16000</v>
      </c>
      <c r="K124" s="8">
        <f t="shared" si="25"/>
        <v>0</v>
      </c>
      <c r="L124" s="8">
        <f t="shared" si="26"/>
        <v>16000</v>
      </c>
      <c r="M124" s="20" t="e">
        <f t="shared" si="27"/>
        <v>#DIV/0!</v>
      </c>
      <c r="N124" s="20" t="e">
        <f t="shared" si="28"/>
        <v>#DIV/0!</v>
      </c>
    </row>
    <row r="125" spans="2:14" ht="45.75" hidden="1" customHeight="1" x14ac:dyDescent="0.25">
      <c r="B125" s="9" t="s">
        <v>3</v>
      </c>
      <c r="C125" s="9" t="s">
        <v>140</v>
      </c>
      <c r="D125" s="13" t="s">
        <v>141</v>
      </c>
      <c r="E125" s="8"/>
      <c r="F125" s="8"/>
      <c r="G125" s="8"/>
      <c r="H125" s="8">
        <v>0</v>
      </c>
      <c r="I125" s="8">
        <v>131650</v>
      </c>
      <c r="J125" s="8">
        <v>131650</v>
      </c>
      <c r="K125" s="8">
        <f t="shared" si="25"/>
        <v>0</v>
      </c>
      <c r="L125" s="8">
        <f t="shared" si="26"/>
        <v>131650</v>
      </c>
      <c r="M125" s="20" t="e">
        <f t="shared" si="27"/>
        <v>#DIV/0!</v>
      </c>
      <c r="N125" s="20" t="e">
        <f t="shared" si="28"/>
        <v>#DIV/0!</v>
      </c>
    </row>
    <row r="126" spans="2:14" ht="45.75" hidden="1" customHeight="1" x14ac:dyDescent="0.25">
      <c r="B126" s="9" t="s">
        <v>11</v>
      </c>
      <c r="C126" s="9" t="s">
        <v>140</v>
      </c>
      <c r="D126" s="13" t="s">
        <v>141</v>
      </c>
      <c r="E126" s="8"/>
      <c r="F126" s="8"/>
      <c r="G126" s="8"/>
      <c r="H126" s="8">
        <v>0</v>
      </c>
      <c r="I126" s="8">
        <v>131650</v>
      </c>
      <c r="J126" s="8">
        <v>131650</v>
      </c>
      <c r="K126" s="8">
        <f t="shared" si="25"/>
        <v>0</v>
      </c>
      <c r="L126" s="8">
        <f t="shared" si="26"/>
        <v>131650</v>
      </c>
      <c r="M126" s="20" t="e">
        <f t="shared" si="27"/>
        <v>#DIV/0!</v>
      </c>
      <c r="N126" s="20" t="e">
        <f t="shared" si="28"/>
        <v>#DIV/0!</v>
      </c>
    </row>
    <row r="127" spans="2:14" ht="15" customHeight="1" x14ac:dyDescent="0.25">
      <c r="B127" s="11" t="s">
        <v>3</v>
      </c>
      <c r="C127" s="11" t="s">
        <v>142</v>
      </c>
      <c r="D127" s="12" t="s">
        <v>143</v>
      </c>
      <c r="E127" s="7">
        <f t="shared" ref="E127" si="29">E128+E129</f>
        <v>58299</v>
      </c>
      <c r="F127" s="8">
        <f>F128+F129</f>
        <v>95722</v>
      </c>
      <c r="G127" s="8">
        <f t="shared" ref="G127:H127" si="30">G128+G129</f>
        <v>68551</v>
      </c>
      <c r="H127" s="8">
        <f t="shared" si="30"/>
        <v>74744</v>
      </c>
      <c r="I127" s="8">
        <f>I128+I129</f>
        <v>46434</v>
      </c>
      <c r="J127" s="8">
        <f>J128+J129</f>
        <v>102180</v>
      </c>
      <c r="K127" s="8">
        <f t="shared" si="25"/>
        <v>-20978</v>
      </c>
      <c r="L127" s="8">
        <f t="shared" si="26"/>
        <v>33629</v>
      </c>
      <c r="M127" s="20">
        <f t="shared" si="27"/>
        <v>71.61467583209712</v>
      </c>
      <c r="N127" s="20">
        <f t="shared" si="28"/>
        <v>136.706625280959</v>
      </c>
    </row>
    <row r="128" spans="2:14" ht="24.75" customHeight="1" x14ac:dyDescent="0.25">
      <c r="B128" s="9" t="s">
        <v>3</v>
      </c>
      <c r="C128" s="9" t="s">
        <v>144</v>
      </c>
      <c r="D128" s="13" t="s">
        <v>145</v>
      </c>
      <c r="E128" s="8">
        <v>104</v>
      </c>
      <c r="F128" s="8">
        <v>0</v>
      </c>
      <c r="G128" s="8">
        <v>569</v>
      </c>
      <c r="H128" s="8"/>
      <c r="I128" s="8">
        <v>14</v>
      </c>
      <c r="J128" s="8">
        <v>198</v>
      </c>
      <c r="K128" s="8">
        <f t="shared" si="25"/>
        <v>0</v>
      </c>
      <c r="L128" s="8">
        <f t="shared" si="26"/>
        <v>-371</v>
      </c>
      <c r="M128" s="20"/>
      <c r="N128" s="20"/>
    </row>
    <row r="129" spans="2:14" ht="15" customHeight="1" x14ac:dyDescent="0.25">
      <c r="B129" s="11" t="s">
        <v>3</v>
      </c>
      <c r="C129" s="11" t="s">
        <v>147</v>
      </c>
      <c r="D129" s="12" t="s">
        <v>148</v>
      </c>
      <c r="E129" s="7">
        <f>SUM(E130:E135)</f>
        <v>58195</v>
      </c>
      <c r="F129" s="8">
        <f>F130+F131+F132+F133+F134+F135</f>
        <v>95722</v>
      </c>
      <c r="G129" s="8">
        <f>SUM(G130:G135)</f>
        <v>67982</v>
      </c>
      <c r="H129" s="8">
        <f t="shared" ref="H129" si="31">SUM(H130:H135)</f>
        <v>74744</v>
      </c>
      <c r="I129" s="8">
        <f>SUM(I130:I135)</f>
        <v>46420</v>
      </c>
      <c r="J129" s="8">
        <f>SUM(J130:J135)</f>
        <v>101982</v>
      </c>
      <c r="K129" s="8">
        <f t="shared" si="25"/>
        <v>-20978</v>
      </c>
      <c r="L129" s="8">
        <f t="shared" si="26"/>
        <v>34000</v>
      </c>
      <c r="M129" s="20">
        <f t="shared" si="27"/>
        <v>71.020246129416435</v>
      </c>
      <c r="N129" s="20">
        <f t="shared" si="28"/>
        <v>136.4417210746013</v>
      </c>
    </row>
    <row r="130" spans="2:14" ht="23.25" customHeight="1" x14ac:dyDescent="0.25">
      <c r="B130" s="9" t="s">
        <v>39</v>
      </c>
      <c r="C130" s="9" t="s">
        <v>149</v>
      </c>
      <c r="D130" s="13" t="s">
        <v>150</v>
      </c>
      <c r="E130" s="8">
        <v>26896</v>
      </c>
      <c r="F130" s="8">
        <v>27647</v>
      </c>
      <c r="G130" s="8">
        <v>27254</v>
      </c>
      <c r="H130" s="8">
        <v>23139</v>
      </c>
      <c r="I130" s="8">
        <v>23139</v>
      </c>
      <c r="J130" s="8">
        <v>29297</v>
      </c>
      <c r="K130" s="8">
        <f t="shared" si="25"/>
        <v>-4508</v>
      </c>
      <c r="L130" s="8">
        <f t="shared" si="26"/>
        <v>2043</v>
      </c>
      <c r="M130" s="20">
        <f t="shared" si="27"/>
        <v>98.578507613845986</v>
      </c>
      <c r="N130" s="20">
        <f t="shared" si="28"/>
        <v>126.61307748822335</v>
      </c>
    </row>
    <row r="131" spans="2:14" ht="34.5" customHeight="1" x14ac:dyDescent="0.25">
      <c r="B131" s="9" t="s">
        <v>3</v>
      </c>
      <c r="C131" s="9" t="s">
        <v>151</v>
      </c>
      <c r="D131" s="13" t="s">
        <v>152</v>
      </c>
      <c r="E131" s="8">
        <v>1003</v>
      </c>
      <c r="F131" s="8">
        <v>1042</v>
      </c>
      <c r="G131" s="8">
        <v>1530</v>
      </c>
      <c r="H131" s="8">
        <v>4184</v>
      </c>
      <c r="I131" s="8">
        <v>1417</v>
      </c>
      <c r="J131" s="8">
        <v>1477</v>
      </c>
      <c r="K131" s="8">
        <f t="shared" si="25"/>
        <v>3142</v>
      </c>
      <c r="L131" s="8">
        <f t="shared" si="26"/>
        <v>-53</v>
      </c>
      <c r="M131" s="20">
        <f t="shared" si="27"/>
        <v>146.83301343570056</v>
      </c>
      <c r="N131" s="20">
        <f t="shared" si="28"/>
        <v>35.301147227533455</v>
      </c>
    </row>
    <row r="132" spans="2:14" ht="27" customHeight="1" x14ac:dyDescent="0.25">
      <c r="B132" s="9" t="s">
        <v>39</v>
      </c>
      <c r="C132" s="9" t="s">
        <v>376</v>
      </c>
      <c r="D132" s="13" t="s">
        <v>377</v>
      </c>
      <c r="E132" s="8">
        <v>395</v>
      </c>
      <c r="F132" s="8"/>
      <c r="G132" s="8">
        <v>395</v>
      </c>
      <c r="H132" s="8"/>
      <c r="I132" s="8"/>
      <c r="J132" s="8"/>
      <c r="K132" s="8">
        <f t="shared" si="25"/>
        <v>0</v>
      </c>
      <c r="L132" s="8">
        <f t="shared" si="26"/>
        <v>-395</v>
      </c>
      <c r="M132" s="20"/>
      <c r="N132" s="20"/>
    </row>
    <row r="133" spans="2:14" ht="24.75" customHeight="1" x14ac:dyDescent="0.25">
      <c r="B133" s="9" t="s">
        <v>39</v>
      </c>
      <c r="C133" s="9" t="s">
        <v>153</v>
      </c>
      <c r="D133" s="13" t="s">
        <v>154</v>
      </c>
      <c r="E133" s="8">
        <v>29303</v>
      </c>
      <c r="F133" s="8">
        <v>65080</v>
      </c>
      <c r="G133" s="8">
        <v>36028</v>
      </c>
      <c r="H133" s="8">
        <v>42390</v>
      </c>
      <c r="I133" s="8">
        <v>18361</v>
      </c>
      <c r="J133" s="8">
        <v>24725</v>
      </c>
      <c r="K133" s="8">
        <f t="shared" si="25"/>
        <v>-22690</v>
      </c>
      <c r="L133" s="8">
        <f t="shared" si="26"/>
        <v>-11303</v>
      </c>
      <c r="M133" s="20">
        <f t="shared" si="27"/>
        <v>55.359557467732024</v>
      </c>
      <c r="N133" s="20">
        <f t="shared" si="28"/>
        <v>58.327435715970744</v>
      </c>
    </row>
    <row r="134" spans="2:14" ht="57" customHeight="1" x14ac:dyDescent="0.25">
      <c r="B134" s="9" t="s">
        <v>46</v>
      </c>
      <c r="C134" s="9" t="s">
        <v>155</v>
      </c>
      <c r="D134" s="13" t="s">
        <v>156</v>
      </c>
      <c r="E134" s="8">
        <v>325</v>
      </c>
      <c r="F134" s="8"/>
      <c r="G134" s="8">
        <v>2442</v>
      </c>
      <c r="H134" s="8">
        <v>4957</v>
      </c>
      <c r="I134" s="8">
        <v>3429</v>
      </c>
      <c r="J134" s="8">
        <v>5493</v>
      </c>
      <c r="K134" s="8">
        <f t="shared" si="25"/>
        <v>4957</v>
      </c>
      <c r="L134" s="8">
        <f t="shared" si="26"/>
        <v>3051</v>
      </c>
      <c r="M134" s="20"/>
      <c r="N134" s="20">
        <f t="shared" si="28"/>
        <v>110.81299172886827</v>
      </c>
    </row>
    <row r="135" spans="2:14" ht="23.25" customHeight="1" x14ac:dyDescent="0.25">
      <c r="B135" s="9" t="s">
        <v>3</v>
      </c>
      <c r="C135" s="9" t="s">
        <v>315</v>
      </c>
      <c r="D135" s="13" t="s">
        <v>316</v>
      </c>
      <c r="E135" s="8">
        <v>273</v>
      </c>
      <c r="F135" s="8">
        <v>1953</v>
      </c>
      <c r="G135" s="8">
        <v>333</v>
      </c>
      <c r="H135" s="8">
        <v>74</v>
      </c>
      <c r="I135" s="8">
        <v>74</v>
      </c>
      <c r="J135" s="8">
        <v>40990</v>
      </c>
      <c r="K135" s="8">
        <f t="shared" si="25"/>
        <v>-1879</v>
      </c>
      <c r="L135" s="8">
        <f t="shared" si="26"/>
        <v>40657</v>
      </c>
      <c r="M135" s="20">
        <f t="shared" si="27"/>
        <v>17.050691244239633</v>
      </c>
      <c r="N135" s="20">
        <f t="shared" si="28"/>
        <v>55391.891891891893</v>
      </c>
    </row>
    <row r="136" spans="2:14" ht="16.5" customHeight="1" x14ac:dyDescent="0.25">
      <c r="B136" s="11" t="s">
        <v>3</v>
      </c>
      <c r="C136" s="11" t="s">
        <v>157</v>
      </c>
      <c r="D136" s="12" t="s">
        <v>158</v>
      </c>
      <c r="E136" s="7">
        <f>E137+E277+E276+E275</f>
        <v>4173213</v>
      </c>
      <c r="F136" s="8">
        <f>F137+F275+F276+F277</f>
        <v>9636964</v>
      </c>
      <c r="G136" s="8">
        <f>G137+G277+G276+G275</f>
        <v>5064146</v>
      </c>
      <c r="H136" s="8">
        <f t="shared" ref="H136" si="32">H137+H277+H276</f>
        <v>9305296</v>
      </c>
      <c r="I136" s="8">
        <f>I137+I277+I276</f>
        <v>2819175</v>
      </c>
      <c r="J136" s="8">
        <f>J137+J277+J276</f>
        <v>3635716</v>
      </c>
      <c r="K136" s="8">
        <f t="shared" si="25"/>
        <v>-331668</v>
      </c>
      <c r="L136" s="8">
        <f t="shared" si="26"/>
        <v>-1428430</v>
      </c>
      <c r="M136" s="20">
        <f t="shared" si="27"/>
        <v>52.549184577217467</v>
      </c>
      <c r="N136" s="20">
        <f t="shared" si="28"/>
        <v>39.071470697976721</v>
      </c>
    </row>
    <row r="137" spans="2:14" ht="24" customHeight="1" x14ac:dyDescent="0.25">
      <c r="B137" s="11" t="s">
        <v>3</v>
      </c>
      <c r="C137" s="11" t="s">
        <v>159</v>
      </c>
      <c r="D137" s="12" t="s">
        <v>339</v>
      </c>
      <c r="E137" s="7">
        <f>E138+E139+E212+E270</f>
        <v>3992714</v>
      </c>
      <c r="F137" s="8">
        <f>F138+F139+F212+F270</f>
        <v>9448957</v>
      </c>
      <c r="G137" s="8">
        <f>G138+G139+G212+G270</f>
        <v>4882464</v>
      </c>
      <c r="H137" s="8">
        <f t="shared" ref="H137" si="33">H139+H212+H270</f>
        <v>9304998</v>
      </c>
      <c r="I137" s="8">
        <f>I139+I212+I270</f>
        <v>2818877</v>
      </c>
      <c r="J137" s="8">
        <f>J139+J212+J270</f>
        <v>3635418</v>
      </c>
      <c r="K137" s="8">
        <f t="shared" si="25"/>
        <v>-143959</v>
      </c>
      <c r="L137" s="8">
        <f t="shared" si="26"/>
        <v>-1247046</v>
      </c>
      <c r="M137" s="20">
        <f t="shared" si="27"/>
        <v>51.671988770824129</v>
      </c>
      <c r="N137" s="20">
        <f t="shared" si="28"/>
        <v>39.069519413115408</v>
      </c>
    </row>
    <row r="138" spans="2:14" ht="15" customHeight="1" x14ac:dyDescent="0.25">
      <c r="B138" s="9" t="s">
        <v>3</v>
      </c>
      <c r="C138" s="9" t="s">
        <v>360</v>
      </c>
      <c r="D138" s="13" t="s">
        <v>361</v>
      </c>
      <c r="E138" s="8">
        <v>446</v>
      </c>
      <c r="F138" s="8">
        <v>1071</v>
      </c>
      <c r="G138" s="8">
        <v>536</v>
      </c>
      <c r="H138" s="8"/>
      <c r="I138" s="8"/>
      <c r="J138" s="8"/>
      <c r="K138" s="8">
        <f t="shared" ref="K138:K201" si="34">H138-F138</f>
        <v>-1071</v>
      </c>
      <c r="L138" s="8">
        <f t="shared" ref="L138:L201" si="35">J138-G138</f>
        <v>-536</v>
      </c>
      <c r="M138" s="20">
        <f t="shared" ref="M138:M201" si="36">G138/F138*100</f>
        <v>50.046685340802988</v>
      </c>
      <c r="N138" s="20"/>
    </row>
    <row r="139" spans="2:14" s="3" customFormat="1" ht="22.5" customHeight="1" x14ac:dyDescent="0.25">
      <c r="B139" s="9" t="s">
        <v>3</v>
      </c>
      <c r="C139" s="9" t="s">
        <v>160</v>
      </c>
      <c r="D139" s="13" t="s">
        <v>340</v>
      </c>
      <c r="E139" s="8">
        <v>197681</v>
      </c>
      <c r="F139" s="8">
        <v>2460479</v>
      </c>
      <c r="G139" s="8">
        <v>329021</v>
      </c>
      <c r="H139" s="8">
        <v>3203936</v>
      </c>
      <c r="I139" s="8">
        <v>159006</v>
      </c>
      <c r="J139" s="8">
        <v>177387</v>
      </c>
      <c r="K139" s="8">
        <f t="shared" si="34"/>
        <v>743457</v>
      </c>
      <c r="L139" s="8">
        <f t="shared" si="35"/>
        <v>-151634</v>
      </c>
      <c r="M139" s="20">
        <f t="shared" si="36"/>
        <v>13.372233617925616</v>
      </c>
      <c r="N139" s="20">
        <f t="shared" ref="N139:N201" si="37">J139/H139*100</f>
        <v>5.5365338134095063</v>
      </c>
    </row>
    <row r="140" spans="2:14" s="3" customFormat="1" ht="23.25" hidden="1" customHeight="1" x14ac:dyDescent="0.25">
      <c r="B140" s="9" t="s">
        <v>3</v>
      </c>
      <c r="C140" s="9" t="s">
        <v>161</v>
      </c>
      <c r="D140" s="13" t="s">
        <v>341</v>
      </c>
      <c r="E140" s="8"/>
      <c r="F140" s="8"/>
      <c r="G140" s="8"/>
      <c r="H140" s="8">
        <v>2686440</v>
      </c>
      <c r="I140" s="8">
        <v>0</v>
      </c>
      <c r="J140" s="8">
        <v>0</v>
      </c>
      <c r="K140" s="8">
        <f t="shared" si="34"/>
        <v>2686440</v>
      </c>
      <c r="L140" s="8">
        <f t="shared" si="35"/>
        <v>0</v>
      </c>
      <c r="M140" s="20" t="e">
        <f t="shared" si="36"/>
        <v>#DIV/0!</v>
      </c>
      <c r="N140" s="20">
        <f t="shared" si="37"/>
        <v>0</v>
      </c>
    </row>
    <row r="141" spans="2:14" s="3" customFormat="1" ht="23.25" hidden="1" customHeight="1" x14ac:dyDescent="0.25">
      <c r="B141" s="9" t="s">
        <v>3</v>
      </c>
      <c r="C141" s="9" t="s">
        <v>162</v>
      </c>
      <c r="D141" s="13" t="s">
        <v>342</v>
      </c>
      <c r="E141" s="8"/>
      <c r="F141" s="8"/>
      <c r="G141" s="8"/>
      <c r="H141" s="8">
        <v>2686440</v>
      </c>
      <c r="I141" s="8">
        <v>0</v>
      </c>
      <c r="J141" s="8">
        <v>0</v>
      </c>
      <c r="K141" s="8">
        <f t="shared" si="34"/>
        <v>2686440</v>
      </c>
      <c r="L141" s="8">
        <f t="shared" si="35"/>
        <v>0</v>
      </c>
      <c r="M141" s="20" t="e">
        <f t="shared" si="36"/>
        <v>#DIV/0!</v>
      </c>
      <c r="N141" s="20">
        <f t="shared" si="37"/>
        <v>0</v>
      </c>
    </row>
    <row r="142" spans="2:14" s="3" customFormat="1" ht="23.25" hidden="1" customHeight="1" x14ac:dyDescent="0.25">
      <c r="B142" s="9" t="s">
        <v>73</v>
      </c>
      <c r="C142" s="9" t="s">
        <v>162</v>
      </c>
      <c r="D142" s="13" t="s">
        <v>342</v>
      </c>
      <c r="E142" s="8"/>
      <c r="F142" s="8"/>
      <c r="G142" s="8"/>
      <c r="H142" s="8">
        <v>2686440</v>
      </c>
      <c r="I142" s="8">
        <v>0</v>
      </c>
      <c r="J142" s="8">
        <v>0</v>
      </c>
      <c r="K142" s="8">
        <f t="shared" si="34"/>
        <v>2686440</v>
      </c>
      <c r="L142" s="8">
        <f t="shared" si="35"/>
        <v>0</v>
      </c>
      <c r="M142" s="20" t="e">
        <f t="shared" si="36"/>
        <v>#DIV/0!</v>
      </c>
      <c r="N142" s="20">
        <f t="shared" si="37"/>
        <v>0</v>
      </c>
    </row>
    <row r="143" spans="2:14" s="3" customFormat="1" ht="34.5" hidden="1" customHeight="1" x14ac:dyDescent="0.25">
      <c r="B143" s="9" t="s">
        <v>3</v>
      </c>
      <c r="C143" s="9" t="s">
        <v>163</v>
      </c>
      <c r="D143" s="13" t="s">
        <v>164</v>
      </c>
      <c r="E143" s="8"/>
      <c r="F143" s="8"/>
      <c r="G143" s="8"/>
      <c r="H143" s="8">
        <v>3352000</v>
      </c>
      <c r="I143" s="8">
        <v>0</v>
      </c>
      <c r="J143" s="8">
        <v>0</v>
      </c>
      <c r="K143" s="8">
        <f t="shared" si="34"/>
        <v>3352000</v>
      </c>
      <c r="L143" s="8">
        <f t="shared" si="35"/>
        <v>0</v>
      </c>
      <c r="M143" s="20" t="e">
        <f t="shared" si="36"/>
        <v>#DIV/0!</v>
      </c>
      <c r="N143" s="20">
        <f t="shared" si="37"/>
        <v>0</v>
      </c>
    </row>
    <row r="144" spans="2:14" s="3" customFormat="1" ht="34.5" hidden="1" customHeight="1" x14ac:dyDescent="0.25">
      <c r="B144" s="9" t="s">
        <v>3</v>
      </c>
      <c r="C144" s="9" t="s">
        <v>165</v>
      </c>
      <c r="D144" s="13" t="s">
        <v>166</v>
      </c>
      <c r="E144" s="8"/>
      <c r="F144" s="8"/>
      <c r="G144" s="8"/>
      <c r="H144" s="8">
        <v>3352000</v>
      </c>
      <c r="I144" s="8">
        <v>0</v>
      </c>
      <c r="J144" s="8">
        <v>0</v>
      </c>
      <c r="K144" s="8">
        <f t="shared" si="34"/>
        <v>3352000</v>
      </c>
      <c r="L144" s="8">
        <f t="shared" si="35"/>
        <v>0</v>
      </c>
      <c r="M144" s="20" t="e">
        <f t="shared" si="36"/>
        <v>#DIV/0!</v>
      </c>
      <c r="N144" s="20">
        <f t="shared" si="37"/>
        <v>0</v>
      </c>
    </row>
    <row r="145" spans="2:14" s="3" customFormat="1" ht="34.5" hidden="1" customHeight="1" x14ac:dyDescent="0.25">
      <c r="B145" s="9" t="s">
        <v>73</v>
      </c>
      <c r="C145" s="9" t="s">
        <v>165</v>
      </c>
      <c r="D145" s="13" t="s">
        <v>166</v>
      </c>
      <c r="E145" s="8"/>
      <c r="F145" s="8"/>
      <c r="G145" s="8"/>
      <c r="H145" s="8">
        <v>3352000</v>
      </c>
      <c r="I145" s="8">
        <v>0</v>
      </c>
      <c r="J145" s="8">
        <v>0</v>
      </c>
      <c r="K145" s="8">
        <f t="shared" si="34"/>
        <v>3352000</v>
      </c>
      <c r="L145" s="8">
        <f t="shared" si="35"/>
        <v>0</v>
      </c>
      <c r="M145" s="20" t="e">
        <f t="shared" si="36"/>
        <v>#DIV/0!</v>
      </c>
      <c r="N145" s="20">
        <f t="shared" si="37"/>
        <v>0</v>
      </c>
    </row>
    <row r="146" spans="2:14" s="3" customFormat="1" ht="23.25" hidden="1" customHeight="1" x14ac:dyDescent="0.25">
      <c r="B146" s="9" t="s">
        <v>3</v>
      </c>
      <c r="C146" s="9" t="s">
        <v>167</v>
      </c>
      <c r="D146" s="13" t="s">
        <v>168</v>
      </c>
      <c r="E146" s="8"/>
      <c r="F146" s="8"/>
      <c r="G146" s="8"/>
      <c r="H146" s="8">
        <v>3567660</v>
      </c>
      <c r="I146" s="8">
        <v>0</v>
      </c>
      <c r="J146" s="8">
        <v>0</v>
      </c>
      <c r="K146" s="8">
        <f t="shared" si="34"/>
        <v>3567660</v>
      </c>
      <c r="L146" s="8">
        <f t="shared" si="35"/>
        <v>0</v>
      </c>
      <c r="M146" s="20" t="e">
        <f t="shared" si="36"/>
        <v>#DIV/0!</v>
      </c>
      <c r="N146" s="20">
        <f t="shared" si="37"/>
        <v>0</v>
      </c>
    </row>
    <row r="147" spans="2:14" s="3" customFormat="1" ht="23.25" hidden="1" customHeight="1" x14ac:dyDescent="0.25">
      <c r="B147" s="9" t="s">
        <v>3</v>
      </c>
      <c r="C147" s="9" t="s">
        <v>169</v>
      </c>
      <c r="D147" s="13" t="s">
        <v>170</v>
      </c>
      <c r="E147" s="8"/>
      <c r="F147" s="8"/>
      <c r="G147" s="8"/>
      <c r="H147" s="8">
        <v>3567660</v>
      </c>
      <c r="I147" s="8">
        <v>0</v>
      </c>
      <c r="J147" s="8">
        <v>0</v>
      </c>
      <c r="K147" s="8">
        <f t="shared" si="34"/>
        <v>3567660</v>
      </c>
      <c r="L147" s="8">
        <f t="shared" si="35"/>
        <v>0</v>
      </c>
      <c r="M147" s="20" t="e">
        <f t="shared" si="36"/>
        <v>#DIV/0!</v>
      </c>
      <c r="N147" s="20">
        <f t="shared" si="37"/>
        <v>0</v>
      </c>
    </row>
    <row r="148" spans="2:14" s="3" customFormat="1" ht="23.25" hidden="1" customHeight="1" x14ac:dyDescent="0.25">
      <c r="B148" s="9" t="s">
        <v>171</v>
      </c>
      <c r="C148" s="9" t="s">
        <v>169</v>
      </c>
      <c r="D148" s="13" t="s">
        <v>170</v>
      </c>
      <c r="E148" s="8"/>
      <c r="F148" s="8"/>
      <c r="G148" s="8"/>
      <c r="H148" s="8">
        <v>3567660</v>
      </c>
      <c r="I148" s="8">
        <v>0</v>
      </c>
      <c r="J148" s="8">
        <v>0</v>
      </c>
      <c r="K148" s="8">
        <f t="shared" si="34"/>
        <v>3567660</v>
      </c>
      <c r="L148" s="8">
        <f t="shared" si="35"/>
        <v>0</v>
      </c>
      <c r="M148" s="20" t="e">
        <f t="shared" si="36"/>
        <v>#DIV/0!</v>
      </c>
      <c r="N148" s="20">
        <f t="shared" si="37"/>
        <v>0</v>
      </c>
    </row>
    <row r="149" spans="2:14" s="3" customFormat="1" ht="34.5" hidden="1" customHeight="1" x14ac:dyDescent="0.25">
      <c r="B149" s="9" t="s">
        <v>3</v>
      </c>
      <c r="C149" s="9" t="s">
        <v>172</v>
      </c>
      <c r="D149" s="13" t="s">
        <v>173</v>
      </c>
      <c r="E149" s="8"/>
      <c r="F149" s="8"/>
      <c r="G149" s="8"/>
      <c r="H149" s="8">
        <v>501109920</v>
      </c>
      <c r="I149" s="8">
        <v>0</v>
      </c>
      <c r="J149" s="8">
        <v>0</v>
      </c>
      <c r="K149" s="8">
        <f t="shared" si="34"/>
        <v>501109920</v>
      </c>
      <c r="L149" s="8">
        <f t="shared" si="35"/>
        <v>0</v>
      </c>
      <c r="M149" s="20" t="e">
        <f t="shared" si="36"/>
        <v>#DIV/0!</v>
      </c>
      <c r="N149" s="20">
        <f t="shared" si="37"/>
        <v>0</v>
      </c>
    </row>
    <row r="150" spans="2:14" s="3" customFormat="1" ht="34.5" hidden="1" customHeight="1" x14ac:dyDescent="0.25">
      <c r="B150" s="9" t="s">
        <v>3</v>
      </c>
      <c r="C150" s="9" t="s">
        <v>174</v>
      </c>
      <c r="D150" s="13" t="s">
        <v>175</v>
      </c>
      <c r="E150" s="8"/>
      <c r="F150" s="8"/>
      <c r="G150" s="8"/>
      <c r="H150" s="8">
        <v>501109920</v>
      </c>
      <c r="I150" s="8">
        <v>0</v>
      </c>
      <c r="J150" s="8">
        <v>0</v>
      </c>
      <c r="K150" s="8">
        <f t="shared" si="34"/>
        <v>501109920</v>
      </c>
      <c r="L150" s="8">
        <f t="shared" si="35"/>
        <v>0</v>
      </c>
      <c r="M150" s="20" t="e">
        <f t="shared" si="36"/>
        <v>#DIV/0!</v>
      </c>
      <c r="N150" s="20">
        <f t="shared" si="37"/>
        <v>0</v>
      </c>
    </row>
    <row r="151" spans="2:14" s="3" customFormat="1" ht="34.5" hidden="1" customHeight="1" x14ac:dyDescent="0.25">
      <c r="B151" s="9" t="s">
        <v>39</v>
      </c>
      <c r="C151" s="9" t="s">
        <v>174</v>
      </c>
      <c r="D151" s="13" t="s">
        <v>175</v>
      </c>
      <c r="E151" s="8"/>
      <c r="F151" s="8"/>
      <c r="G151" s="8"/>
      <c r="H151" s="8">
        <v>501109920</v>
      </c>
      <c r="I151" s="8">
        <v>0</v>
      </c>
      <c r="J151" s="8">
        <v>0</v>
      </c>
      <c r="K151" s="8">
        <f t="shared" si="34"/>
        <v>501109920</v>
      </c>
      <c r="L151" s="8">
        <f t="shared" si="35"/>
        <v>0</v>
      </c>
      <c r="M151" s="20" t="e">
        <f t="shared" si="36"/>
        <v>#DIV/0!</v>
      </c>
      <c r="N151" s="20">
        <f t="shared" si="37"/>
        <v>0</v>
      </c>
    </row>
    <row r="152" spans="2:14" s="3" customFormat="1" ht="68.25" hidden="1" customHeight="1" x14ac:dyDescent="0.25">
      <c r="B152" s="9" t="s">
        <v>3</v>
      </c>
      <c r="C152" s="9" t="s">
        <v>176</v>
      </c>
      <c r="D152" s="13" t="s">
        <v>177</v>
      </c>
      <c r="E152" s="8"/>
      <c r="F152" s="8"/>
      <c r="G152" s="8"/>
      <c r="H152" s="8">
        <v>12338000</v>
      </c>
      <c r="I152" s="8">
        <v>0</v>
      </c>
      <c r="J152" s="8">
        <v>0</v>
      </c>
      <c r="K152" s="8">
        <f t="shared" si="34"/>
        <v>12338000</v>
      </c>
      <c r="L152" s="8">
        <f t="shared" si="35"/>
        <v>0</v>
      </c>
      <c r="M152" s="20" t="e">
        <f t="shared" si="36"/>
        <v>#DIV/0!</v>
      </c>
      <c r="N152" s="20">
        <f t="shared" si="37"/>
        <v>0</v>
      </c>
    </row>
    <row r="153" spans="2:14" s="3" customFormat="1" ht="79.5" hidden="1" customHeight="1" x14ac:dyDescent="0.25">
      <c r="B153" s="9" t="s">
        <v>3</v>
      </c>
      <c r="C153" s="9" t="s">
        <v>178</v>
      </c>
      <c r="D153" s="13" t="s">
        <v>179</v>
      </c>
      <c r="E153" s="8"/>
      <c r="F153" s="8"/>
      <c r="G153" s="8"/>
      <c r="H153" s="8">
        <v>12338000</v>
      </c>
      <c r="I153" s="8">
        <v>0</v>
      </c>
      <c r="J153" s="8">
        <v>0</v>
      </c>
      <c r="K153" s="8">
        <f t="shared" si="34"/>
        <v>12338000</v>
      </c>
      <c r="L153" s="8">
        <f t="shared" si="35"/>
        <v>0</v>
      </c>
      <c r="M153" s="20" t="e">
        <f t="shared" si="36"/>
        <v>#DIV/0!</v>
      </c>
      <c r="N153" s="20">
        <f t="shared" si="37"/>
        <v>0</v>
      </c>
    </row>
    <row r="154" spans="2:14" s="3" customFormat="1" ht="79.5" hidden="1" customHeight="1" x14ac:dyDescent="0.25">
      <c r="B154" s="9" t="s">
        <v>73</v>
      </c>
      <c r="C154" s="9" t="s">
        <v>178</v>
      </c>
      <c r="D154" s="13" t="s">
        <v>179</v>
      </c>
      <c r="E154" s="8"/>
      <c r="F154" s="8"/>
      <c r="G154" s="8"/>
      <c r="H154" s="8">
        <v>12338000</v>
      </c>
      <c r="I154" s="8">
        <v>0</v>
      </c>
      <c r="J154" s="8">
        <v>0</v>
      </c>
      <c r="K154" s="8">
        <f t="shared" si="34"/>
        <v>12338000</v>
      </c>
      <c r="L154" s="8">
        <f t="shared" si="35"/>
        <v>0</v>
      </c>
      <c r="M154" s="20" t="e">
        <f t="shared" si="36"/>
        <v>#DIV/0!</v>
      </c>
      <c r="N154" s="20">
        <f t="shared" si="37"/>
        <v>0</v>
      </c>
    </row>
    <row r="155" spans="2:14" s="3" customFormat="1" ht="23.25" hidden="1" customHeight="1" x14ac:dyDescent="0.25">
      <c r="B155" s="9" t="s">
        <v>3</v>
      </c>
      <c r="C155" s="9" t="s">
        <v>180</v>
      </c>
      <c r="D155" s="13" t="s">
        <v>181</v>
      </c>
      <c r="E155" s="8"/>
      <c r="F155" s="8"/>
      <c r="G155" s="8"/>
      <c r="H155" s="8">
        <v>576500000</v>
      </c>
      <c r="I155" s="8">
        <v>0</v>
      </c>
      <c r="J155" s="8">
        <v>0</v>
      </c>
      <c r="K155" s="8">
        <f t="shared" si="34"/>
        <v>576500000</v>
      </c>
      <c r="L155" s="8">
        <f t="shared" si="35"/>
        <v>0</v>
      </c>
      <c r="M155" s="20" t="e">
        <f t="shared" si="36"/>
        <v>#DIV/0!</v>
      </c>
      <c r="N155" s="20">
        <f t="shared" si="37"/>
        <v>0</v>
      </c>
    </row>
    <row r="156" spans="2:14" s="3" customFormat="1" ht="23.25" hidden="1" customHeight="1" x14ac:dyDescent="0.25">
      <c r="B156" s="9" t="s">
        <v>3</v>
      </c>
      <c r="C156" s="9" t="s">
        <v>182</v>
      </c>
      <c r="D156" s="13" t="s">
        <v>183</v>
      </c>
      <c r="E156" s="8"/>
      <c r="F156" s="8"/>
      <c r="G156" s="8"/>
      <c r="H156" s="8">
        <v>576500000</v>
      </c>
      <c r="I156" s="8">
        <v>0</v>
      </c>
      <c r="J156" s="8">
        <v>0</v>
      </c>
      <c r="K156" s="8">
        <f t="shared" si="34"/>
        <v>576500000</v>
      </c>
      <c r="L156" s="8">
        <f t="shared" si="35"/>
        <v>0</v>
      </c>
      <c r="M156" s="20" t="e">
        <f t="shared" si="36"/>
        <v>#DIV/0!</v>
      </c>
      <c r="N156" s="20">
        <f t="shared" si="37"/>
        <v>0</v>
      </c>
    </row>
    <row r="157" spans="2:14" s="3" customFormat="1" ht="34.5" hidden="1" customHeight="1" x14ac:dyDescent="0.25">
      <c r="B157" s="9" t="s">
        <v>3</v>
      </c>
      <c r="C157" s="9" t="s">
        <v>184</v>
      </c>
      <c r="D157" s="13" t="s">
        <v>185</v>
      </c>
      <c r="E157" s="8"/>
      <c r="F157" s="8"/>
      <c r="G157" s="8"/>
      <c r="H157" s="8">
        <v>576500000</v>
      </c>
      <c r="I157" s="8">
        <v>0</v>
      </c>
      <c r="J157" s="8">
        <v>0</v>
      </c>
      <c r="K157" s="8">
        <f t="shared" si="34"/>
        <v>576500000</v>
      </c>
      <c r="L157" s="8">
        <f t="shared" si="35"/>
        <v>0</v>
      </c>
      <c r="M157" s="20" t="e">
        <f t="shared" si="36"/>
        <v>#DIV/0!</v>
      </c>
      <c r="N157" s="20">
        <f t="shared" si="37"/>
        <v>0</v>
      </c>
    </row>
    <row r="158" spans="2:14" s="3" customFormat="1" ht="34.5" hidden="1" customHeight="1" x14ac:dyDescent="0.25">
      <c r="B158" s="9" t="s">
        <v>186</v>
      </c>
      <c r="C158" s="9" t="s">
        <v>184</v>
      </c>
      <c r="D158" s="13" t="s">
        <v>185</v>
      </c>
      <c r="E158" s="8"/>
      <c r="F158" s="8"/>
      <c r="G158" s="8"/>
      <c r="H158" s="8">
        <v>576500000</v>
      </c>
      <c r="I158" s="8">
        <v>0</v>
      </c>
      <c r="J158" s="8">
        <v>0</v>
      </c>
      <c r="K158" s="8">
        <f t="shared" si="34"/>
        <v>576500000</v>
      </c>
      <c r="L158" s="8">
        <f t="shared" si="35"/>
        <v>0</v>
      </c>
      <c r="M158" s="20" t="e">
        <f t="shared" si="36"/>
        <v>#DIV/0!</v>
      </c>
      <c r="N158" s="20">
        <f t="shared" si="37"/>
        <v>0</v>
      </c>
    </row>
    <row r="159" spans="2:14" s="3" customFormat="1" ht="15" hidden="1" customHeight="1" x14ac:dyDescent="0.25">
      <c r="B159" s="9" t="s">
        <v>3</v>
      </c>
      <c r="C159" s="9" t="s">
        <v>187</v>
      </c>
      <c r="D159" s="13" t="s">
        <v>188</v>
      </c>
      <c r="E159" s="8"/>
      <c r="F159" s="8"/>
      <c r="G159" s="8"/>
      <c r="H159" s="8">
        <v>1589245180</v>
      </c>
      <c r="I159" s="8">
        <v>0</v>
      </c>
      <c r="J159" s="8">
        <v>0</v>
      </c>
      <c r="K159" s="8">
        <f t="shared" si="34"/>
        <v>1589245180</v>
      </c>
      <c r="L159" s="8">
        <f t="shared" si="35"/>
        <v>0</v>
      </c>
      <c r="M159" s="20" t="e">
        <f t="shared" si="36"/>
        <v>#DIV/0!</v>
      </c>
      <c r="N159" s="20">
        <f t="shared" si="37"/>
        <v>0</v>
      </c>
    </row>
    <row r="160" spans="2:14" s="3" customFormat="1" ht="15" hidden="1" customHeight="1" x14ac:dyDescent="0.25">
      <c r="B160" s="9" t="s">
        <v>3</v>
      </c>
      <c r="C160" s="9" t="s">
        <v>189</v>
      </c>
      <c r="D160" s="13" t="s">
        <v>190</v>
      </c>
      <c r="E160" s="8"/>
      <c r="F160" s="8"/>
      <c r="G160" s="8"/>
      <c r="H160" s="8">
        <v>1589245180</v>
      </c>
      <c r="I160" s="8">
        <v>0</v>
      </c>
      <c r="J160" s="8">
        <v>0</v>
      </c>
      <c r="K160" s="8">
        <f t="shared" si="34"/>
        <v>1589245180</v>
      </c>
      <c r="L160" s="8">
        <f t="shared" si="35"/>
        <v>0</v>
      </c>
      <c r="M160" s="20" t="e">
        <f t="shared" si="36"/>
        <v>#DIV/0!</v>
      </c>
      <c r="N160" s="20">
        <f t="shared" si="37"/>
        <v>0</v>
      </c>
    </row>
    <row r="161" spans="2:14" s="3" customFormat="1" ht="68.25" hidden="1" customHeight="1" x14ac:dyDescent="0.25">
      <c r="B161" s="9" t="s">
        <v>3</v>
      </c>
      <c r="C161" s="9" t="s">
        <v>191</v>
      </c>
      <c r="D161" s="13" t="s">
        <v>343</v>
      </c>
      <c r="E161" s="8"/>
      <c r="F161" s="8"/>
      <c r="G161" s="8"/>
      <c r="H161" s="8">
        <v>1203000</v>
      </c>
      <c r="I161" s="8">
        <v>0</v>
      </c>
      <c r="J161" s="8">
        <v>0</v>
      </c>
      <c r="K161" s="8">
        <f t="shared" si="34"/>
        <v>1203000</v>
      </c>
      <c r="L161" s="8">
        <f t="shared" si="35"/>
        <v>0</v>
      </c>
      <c r="M161" s="20" t="e">
        <f t="shared" si="36"/>
        <v>#DIV/0!</v>
      </c>
      <c r="N161" s="20">
        <f t="shared" si="37"/>
        <v>0</v>
      </c>
    </row>
    <row r="162" spans="2:14" s="3" customFormat="1" ht="68.25" hidden="1" customHeight="1" x14ac:dyDescent="0.25">
      <c r="B162" s="9" t="s">
        <v>39</v>
      </c>
      <c r="C162" s="9" t="s">
        <v>191</v>
      </c>
      <c r="D162" s="13" t="s">
        <v>343</v>
      </c>
      <c r="E162" s="8"/>
      <c r="F162" s="8"/>
      <c r="G162" s="8"/>
      <c r="H162" s="8">
        <v>1203000</v>
      </c>
      <c r="I162" s="8">
        <v>0</v>
      </c>
      <c r="J162" s="8">
        <v>0</v>
      </c>
      <c r="K162" s="8">
        <f t="shared" si="34"/>
        <v>1203000</v>
      </c>
      <c r="L162" s="8">
        <f t="shared" si="35"/>
        <v>0</v>
      </c>
      <c r="M162" s="20" t="e">
        <f t="shared" si="36"/>
        <v>#DIV/0!</v>
      </c>
      <c r="N162" s="20">
        <f t="shared" si="37"/>
        <v>0</v>
      </c>
    </row>
    <row r="163" spans="2:14" s="3" customFormat="1" ht="34.5" hidden="1" customHeight="1" x14ac:dyDescent="0.25">
      <c r="B163" s="9" t="s">
        <v>3</v>
      </c>
      <c r="C163" s="9" t="s">
        <v>192</v>
      </c>
      <c r="D163" s="13" t="s">
        <v>193</v>
      </c>
      <c r="E163" s="8"/>
      <c r="F163" s="8"/>
      <c r="G163" s="8"/>
      <c r="H163" s="8">
        <v>122800000</v>
      </c>
      <c r="I163" s="8">
        <v>0</v>
      </c>
      <c r="J163" s="8">
        <v>0</v>
      </c>
      <c r="K163" s="8">
        <f t="shared" si="34"/>
        <v>122800000</v>
      </c>
      <c r="L163" s="8">
        <f t="shared" si="35"/>
        <v>0</v>
      </c>
      <c r="M163" s="20" t="e">
        <f t="shared" si="36"/>
        <v>#DIV/0!</v>
      </c>
      <c r="N163" s="20">
        <f t="shared" si="37"/>
        <v>0</v>
      </c>
    </row>
    <row r="164" spans="2:14" s="3" customFormat="1" ht="34.5" hidden="1" customHeight="1" x14ac:dyDescent="0.25">
      <c r="B164" s="9" t="s">
        <v>39</v>
      </c>
      <c r="C164" s="9" t="s">
        <v>192</v>
      </c>
      <c r="D164" s="13" t="s">
        <v>193</v>
      </c>
      <c r="E164" s="8"/>
      <c r="F164" s="8"/>
      <c r="G164" s="8"/>
      <c r="H164" s="8">
        <v>122800000</v>
      </c>
      <c r="I164" s="8">
        <v>0</v>
      </c>
      <c r="J164" s="8">
        <v>0</v>
      </c>
      <c r="K164" s="8">
        <f t="shared" si="34"/>
        <v>122800000</v>
      </c>
      <c r="L164" s="8">
        <f t="shared" si="35"/>
        <v>0</v>
      </c>
      <c r="M164" s="20" t="e">
        <f t="shared" si="36"/>
        <v>#DIV/0!</v>
      </c>
      <c r="N164" s="20">
        <f t="shared" si="37"/>
        <v>0</v>
      </c>
    </row>
    <row r="165" spans="2:14" s="3" customFormat="1" ht="23.25" hidden="1" customHeight="1" x14ac:dyDescent="0.25">
      <c r="B165" s="9" t="s">
        <v>3</v>
      </c>
      <c r="C165" s="9" t="s">
        <v>194</v>
      </c>
      <c r="D165" s="13" t="s">
        <v>195</v>
      </c>
      <c r="E165" s="8"/>
      <c r="F165" s="8"/>
      <c r="G165" s="8"/>
      <c r="H165" s="8">
        <v>28226710</v>
      </c>
      <c r="I165" s="8">
        <v>0</v>
      </c>
      <c r="J165" s="8">
        <v>0</v>
      </c>
      <c r="K165" s="8">
        <f t="shared" si="34"/>
        <v>28226710</v>
      </c>
      <c r="L165" s="8">
        <f t="shared" si="35"/>
        <v>0</v>
      </c>
      <c r="M165" s="20" t="e">
        <f t="shared" si="36"/>
        <v>#DIV/0!</v>
      </c>
      <c r="N165" s="20">
        <f t="shared" si="37"/>
        <v>0</v>
      </c>
    </row>
    <row r="166" spans="2:14" s="3" customFormat="1" ht="23.25" hidden="1" customHeight="1" x14ac:dyDescent="0.25">
      <c r="B166" s="9" t="s">
        <v>39</v>
      </c>
      <c r="C166" s="9" t="s">
        <v>194</v>
      </c>
      <c r="D166" s="13" t="s">
        <v>195</v>
      </c>
      <c r="E166" s="8"/>
      <c r="F166" s="8"/>
      <c r="G166" s="8"/>
      <c r="H166" s="8">
        <v>28226710</v>
      </c>
      <c r="I166" s="8">
        <v>0</v>
      </c>
      <c r="J166" s="8">
        <v>0</v>
      </c>
      <c r="K166" s="8">
        <f t="shared" si="34"/>
        <v>28226710</v>
      </c>
      <c r="L166" s="8">
        <f t="shared" si="35"/>
        <v>0</v>
      </c>
      <c r="M166" s="20" t="e">
        <f t="shared" si="36"/>
        <v>#DIV/0!</v>
      </c>
      <c r="N166" s="20">
        <f t="shared" si="37"/>
        <v>0</v>
      </c>
    </row>
    <row r="167" spans="2:14" s="3" customFormat="1" ht="23.25" hidden="1" customHeight="1" x14ac:dyDescent="0.25">
      <c r="B167" s="9" t="s">
        <v>3</v>
      </c>
      <c r="C167" s="9" t="s">
        <v>196</v>
      </c>
      <c r="D167" s="13" t="s">
        <v>197</v>
      </c>
      <c r="E167" s="8"/>
      <c r="F167" s="8"/>
      <c r="G167" s="8"/>
      <c r="H167" s="8">
        <v>211506060</v>
      </c>
      <c r="I167" s="8">
        <v>0</v>
      </c>
      <c r="J167" s="8">
        <v>0</v>
      </c>
      <c r="K167" s="8">
        <f t="shared" si="34"/>
        <v>211506060</v>
      </c>
      <c r="L167" s="8">
        <f t="shared" si="35"/>
        <v>0</v>
      </c>
      <c r="M167" s="20" t="e">
        <f t="shared" si="36"/>
        <v>#DIV/0!</v>
      </c>
      <c r="N167" s="20">
        <f t="shared" si="37"/>
        <v>0</v>
      </c>
    </row>
    <row r="168" spans="2:14" s="3" customFormat="1" ht="23.25" hidden="1" customHeight="1" x14ac:dyDescent="0.25">
      <c r="B168" s="9" t="s">
        <v>39</v>
      </c>
      <c r="C168" s="9" t="s">
        <v>196</v>
      </c>
      <c r="D168" s="13" t="s">
        <v>197</v>
      </c>
      <c r="E168" s="8"/>
      <c r="F168" s="8"/>
      <c r="G168" s="8"/>
      <c r="H168" s="8">
        <v>211506060</v>
      </c>
      <c r="I168" s="8">
        <v>0</v>
      </c>
      <c r="J168" s="8">
        <v>0</v>
      </c>
      <c r="K168" s="8">
        <f t="shared" si="34"/>
        <v>211506060</v>
      </c>
      <c r="L168" s="8">
        <f t="shared" si="35"/>
        <v>0</v>
      </c>
      <c r="M168" s="20" t="e">
        <f t="shared" si="36"/>
        <v>#DIV/0!</v>
      </c>
      <c r="N168" s="20">
        <f t="shared" si="37"/>
        <v>0</v>
      </c>
    </row>
    <row r="169" spans="2:14" s="3" customFormat="1" ht="45.75" hidden="1" customHeight="1" x14ac:dyDescent="0.25">
      <c r="B169" s="9" t="s">
        <v>3</v>
      </c>
      <c r="C169" s="9" t="s">
        <v>198</v>
      </c>
      <c r="D169" s="13" t="s">
        <v>199</v>
      </c>
      <c r="E169" s="8"/>
      <c r="F169" s="8"/>
      <c r="G169" s="8"/>
      <c r="H169" s="8">
        <v>449644000</v>
      </c>
      <c r="I169" s="8">
        <v>0</v>
      </c>
      <c r="J169" s="8">
        <v>0</v>
      </c>
      <c r="K169" s="8">
        <f t="shared" si="34"/>
        <v>449644000</v>
      </c>
      <c r="L169" s="8">
        <f t="shared" si="35"/>
        <v>0</v>
      </c>
      <c r="M169" s="20" t="e">
        <f t="shared" si="36"/>
        <v>#DIV/0!</v>
      </c>
      <c r="N169" s="20">
        <f t="shared" si="37"/>
        <v>0</v>
      </c>
    </row>
    <row r="170" spans="2:14" s="3" customFormat="1" ht="45.75" hidden="1" customHeight="1" x14ac:dyDescent="0.25">
      <c r="B170" s="9" t="s">
        <v>186</v>
      </c>
      <c r="C170" s="9" t="s">
        <v>198</v>
      </c>
      <c r="D170" s="13" t="s">
        <v>199</v>
      </c>
      <c r="E170" s="8"/>
      <c r="F170" s="8"/>
      <c r="G170" s="8"/>
      <c r="H170" s="8">
        <v>64600000</v>
      </c>
      <c r="I170" s="8">
        <v>0</v>
      </c>
      <c r="J170" s="8">
        <v>0</v>
      </c>
      <c r="K170" s="8">
        <f t="shared" si="34"/>
        <v>64600000</v>
      </c>
      <c r="L170" s="8">
        <f t="shared" si="35"/>
        <v>0</v>
      </c>
      <c r="M170" s="20" t="e">
        <f t="shared" si="36"/>
        <v>#DIV/0!</v>
      </c>
      <c r="N170" s="20">
        <f t="shared" si="37"/>
        <v>0</v>
      </c>
    </row>
    <row r="171" spans="2:14" s="3" customFormat="1" ht="45.75" hidden="1" customHeight="1" x14ac:dyDescent="0.25">
      <c r="B171" s="9" t="s">
        <v>73</v>
      </c>
      <c r="C171" s="9" t="s">
        <v>198</v>
      </c>
      <c r="D171" s="13" t="s">
        <v>199</v>
      </c>
      <c r="E171" s="8"/>
      <c r="F171" s="8"/>
      <c r="G171" s="8"/>
      <c r="H171" s="8">
        <v>385044000</v>
      </c>
      <c r="I171" s="8">
        <v>0</v>
      </c>
      <c r="J171" s="8">
        <v>0</v>
      </c>
      <c r="K171" s="8">
        <f t="shared" si="34"/>
        <v>385044000</v>
      </c>
      <c r="L171" s="8">
        <f t="shared" si="35"/>
        <v>0</v>
      </c>
      <c r="M171" s="20" t="e">
        <f t="shared" si="36"/>
        <v>#DIV/0!</v>
      </c>
      <c r="N171" s="20">
        <f t="shared" si="37"/>
        <v>0</v>
      </c>
    </row>
    <row r="172" spans="2:14" s="3" customFormat="1" ht="23.25" hidden="1" customHeight="1" x14ac:dyDescent="0.25">
      <c r="B172" s="9" t="s">
        <v>3</v>
      </c>
      <c r="C172" s="9" t="s">
        <v>200</v>
      </c>
      <c r="D172" s="13" t="s">
        <v>201</v>
      </c>
      <c r="E172" s="8"/>
      <c r="F172" s="8"/>
      <c r="G172" s="8"/>
      <c r="H172" s="8">
        <v>26778120</v>
      </c>
      <c r="I172" s="8">
        <v>0</v>
      </c>
      <c r="J172" s="8">
        <v>0</v>
      </c>
      <c r="K172" s="8">
        <f t="shared" si="34"/>
        <v>26778120</v>
      </c>
      <c r="L172" s="8">
        <f t="shared" si="35"/>
        <v>0</v>
      </c>
      <c r="M172" s="20" t="e">
        <f t="shared" si="36"/>
        <v>#DIV/0!</v>
      </c>
      <c r="N172" s="20">
        <f t="shared" si="37"/>
        <v>0</v>
      </c>
    </row>
    <row r="173" spans="2:14" s="3" customFormat="1" ht="23.25" hidden="1" customHeight="1" x14ac:dyDescent="0.25">
      <c r="B173" s="9" t="s">
        <v>39</v>
      </c>
      <c r="C173" s="9" t="s">
        <v>200</v>
      </c>
      <c r="D173" s="13" t="s">
        <v>201</v>
      </c>
      <c r="E173" s="8"/>
      <c r="F173" s="8"/>
      <c r="G173" s="8"/>
      <c r="H173" s="8">
        <v>26778120</v>
      </c>
      <c r="I173" s="8">
        <v>0</v>
      </c>
      <c r="J173" s="8">
        <v>0</v>
      </c>
      <c r="K173" s="8">
        <f t="shared" si="34"/>
        <v>26778120</v>
      </c>
      <c r="L173" s="8">
        <f t="shared" si="35"/>
        <v>0</v>
      </c>
      <c r="M173" s="20" t="e">
        <f t="shared" si="36"/>
        <v>#DIV/0!</v>
      </c>
      <c r="N173" s="20">
        <f t="shared" si="37"/>
        <v>0</v>
      </c>
    </row>
    <row r="174" spans="2:14" s="3" customFormat="1" ht="34.5" hidden="1" customHeight="1" x14ac:dyDescent="0.25">
      <c r="B174" s="9" t="s">
        <v>3</v>
      </c>
      <c r="C174" s="9" t="s">
        <v>202</v>
      </c>
      <c r="D174" s="13" t="s">
        <v>203</v>
      </c>
      <c r="E174" s="8"/>
      <c r="F174" s="8"/>
      <c r="G174" s="8"/>
      <c r="H174" s="8">
        <v>4815000</v>
      </c>
      <c r="I174" s="8">
        <v>0</v>
      </c>
      <c r="J174" s="8">
        <v>0</v>
      </c>
      <c r="K174" s="8">
        <f t="shared" si="34"/>
        <v>4815000</v>
      </c>
      <c r="L174" s="8">
        <f t="shared" si="35"/>
        <v>0</v>
      </c>
      <c r="M174" s="20" t="e">
        <f t="shared" si="36"/>
        <v>#DIV/0!</v>
      </c>
      <c r="N174" s="20">
        <f t="shared" si="37"/>
        <v>0</v>
      </c>
    </row>
    <row r="175" spans="2:14" s="3" customFormat="1" ht="34.5" hidden="1" customHeight="1" x14ac:dyDescent="0.25">
      <c r="B175" s="9" t="s">
        <v>39</v>
      </c>
      <c r="C175" s="9" t="s">
        <v>202</v>
      </c>
      <c r="D175" s="13" t="s">
        <v>203</v>
      </c>
      <c r="E175" s="8"/>
      <c r="F175" s="8"/>
      <c r="G175" s="8"/>
      <c r="H175" s="8">
        <v>4815000</v>
      </c>
      <c r="I175" s="8">
        <v>0</v>
      </c>
      <c r="J175" s="8">
        <v>0</v>
      </c>
      <c r="K175" s="8">
        <f t="shared" si="34"/>
        <v>4815000</v>
      </c>
      <c r="L175" s="8">
        <f t="shared" si="35"/>
        <v>0</v>
      </c>
      <c r="M175" s="20" t="e">
        <f t="shared" si="36"/>
        <v>#DIV/0!</v>
      </c>
      <c r="N175" s="20">
        <f t="shared" si="37"/>
        <v>0</v>
      </c>
    </row>
    <row r="176" spans="2:14" s="3" customFormat="1" ht="34.5" hidden="1" customHeight="1" x14ac:dyDescent="0.25">
      <c r="B176" s="9" t="s">
        <v>3</v>
      </c>
      <c r="C176" s="9" t="s">
        <v>204</v>
      </c>
      <c r="D176" s="13" t="s">
        <v>205</v>
      </c>
      <c r="E176" s="8"/>
      <c r="F176" s="8"/>
      <c r="G176" s="8"/>
      <c r="H176" s="8">
        <v>143679000</v>
      </c>
      <c r="I176" s="8">
        <v>0</v>
      </c>
      <c r="J176" s="8">
        <v>0</v>
      </c>
      <c r="K176" s="8">
        <f t="shared" si="34"/>
        <v>143679000</v>
      </c>
      <c r="L176" s="8">
        <f t="shared" si="35"/>
        <v>0</v>
      </c>
      <c r="M176" s="20" t="e">
        <f t="shared" si="36"/>
        <v>#DIV/0!</v>
      </c>
      <c r="N176" s="20">
        <f t="shared" si="37"/>
        <v>0</v>
      </c>
    </row>
    <row r="177" spans="2:14" s="3" customFormat="1" ht="34.5" hidden="1" customHeight="1" x14ac:dyDescent="0.25">
      <c r="B177" s="9" t="s">
        <v>39</v>
      </c>
      <c r="C177" s="9" t="s">
        <v>204</v>
      </c>
      <c r="D177" s="13" t="s">
        <v>205</v>
      </c>
      <c r="E177" s="8"/>
      <c r="F177" s="8"/>
      <c r="G177" s="8"/>
      <c r="H177" s="8">
        <v>143679000</v>
      </c>
      <c r="I177" s="8">
        <v>0</v>
      </c>
      <c r="J177" s="8">
        <v>0</v>
      </c>
      <c r="K177" s="8">
        <f t="shared" si="34"/>
        <v>143679000</v>
      </c>
      <c r="L177" s="8">
        <f t="shared" si="35"/>
        <v>0</v>
      </c>
      <c r="M177" s="20" t="e">
        <f t="shared" si="36"/>
        <v>#DIV/0!</v>
      </c>
      <c r="N177" s="20">
        <f t="shared" si="37"/>
        <v>0</v>
      </c>
    </row>
    <row r="178" spans="2:14" s="3" customFormat="1" ht="23.25" hidden="1" customHeight="1" x14ac:dyDescent="0.25">
      <c r="B178" s="9" t="s">
        <v>3</v>
      </c>
      <c r="C178" s="9" t="s">
        <v>206</v>
      </c>
      <c r="D178" s="13" t="s">
        <v>207</v>
      </c>
      <c r="E178" s="8"/>
      <c r="F178" s="8"/>
      <c r="G178" s="8"/>
      <c r="H178" s="8">
        <v>8469000</v>
      </c>
      <c r="I178" s="8">
        <v>0</v>
      </c>
      <c r="J178" s="8">
        <v>0</v>
      </c>
      <c r="K178" s="8">
        <f t="shared" si="34"/>
        <v>8469000</v>
      </c>
      <c r="L178" s="8">
        <f t="shared" si="35"/>
        <v>0</v>
      </c>
      <c r="M178" s="20" t="e">
        <f t="shared" si="36"/>
        <v>#DIV/0!</v>
      </c>
      <c r="N178" s="20">
        <f t="shared" si="37"/>
        <v>0</v>
      </c>
    </row>
    <row r="179" spans="2:14" s="3" customFormat="1" ht="23.25" hidden="1" customHeight="1" x14ac:dyDescent="0.25">
      <c r="B179" s="9" t="s">
        <v>39</v>
      </c>
      <c r="C179" s="9" t="s">
        <v>206</v>
      </c>
      <c r="D179" s="13" t="s">
        <v>207</v>
      </c>
      <c r="E179" s="8"/>
      <c r="F179" s="8"/>
      <c r="G179" s="8"/>
      <c r="H179" s="8">
        <v>8469000</v>
      </c>
      <c r="I179" s="8">
        <v>0</v>
      </c>
      <c r="J179" s="8">
        <v>0</v>
      </c>
      <c r="K179" s="8">
        <f t="shared" si="34"/>
        <v>8469000</v>
      </c>
      <c r="L179" s="8">
        <f t="shared" si="35"/>
        <v>0</v>
      </c>
      <c r="M179" s="20" t="e">
        <f t="shared" si="36"/>
        <v>#DIV/0!</v>
      </c>
      <c r="N179" s="20">
        <f t="shared" si="37"/>
        <v>0</v>
      </c>
    </row>
    <row r="180" spans="2:14" s="3" customFormat="1" ht="23.25" hidden="1" customHeight="1" x14ac:dyDescent="0.25">
      <c r="B180" s="9" t="s">
        <v>3</v>
      </c>
      <c r="C180" s="9" t="s">
        <v>208</v>
      </c>
      <c r="D180" s="13" t="s">
        <v>209</v>
      </c>
      <c r="E180" s="8"/>
      <c r="F180" s="8"/>
      <c r="G180" s="8"/>
      <c r="H180" s="8">
        <v>14078000</v>
      </c>
      <c r="I180" s="8">
        <v>0</v>
      </c>
      <c r="J180" s="8">
        <v>0</v>
      </c>
      <c r="K180" s="8">
        <f t="shared" si="34"/>
        <v>14078000</v>
      </c>
      <c r="L180" s="8">
        <f t="shared" si="35"/>
        <v>0</v>
      </c>
      <c r="M180" s="20" t="e">
        <f t="shared" si="36"/>
        <v>#DIV/0!</v>
      </c>
      <c r="N180" s="20">
        <f t="shared" si="37"/>
        <v>0</v>
      </c>
    </row>
    <row r="181" spans="2:14" s="3" customFormat="1" ht="23.25" hidden="1" customHeight="1" x14ac:dyDescent="0.25">
      <c r="B181" s="9" t="s">
        <v>146</v>
      </c>
      <c r="C181" s="9" t="s">
        <v>208</v>
      </c>
      <c r="D181" s="13" t="s">
        <v>209</v>
      </c>
      <c r="E181" s="8"/>
      <c r="F181" s="8"/>
      <c r="G181" s="8"/>
      <c r="H181" s="8">
        <v>14078000</v>
      </c>
      <c r="I181" s="8">
        <v>0</v>
      </c>
      <c r="J181" s="8">
        <v>0</v>
      </c>
      <c r="K181" s="8">
        <f t="shared" si="34"/>
        <v>14078000</v>
      </c>
      <c r="L181" s="8">
        <f t="shared" si="35"/>
        <v>0</v>
      </c>
      <c r="M181" s="20" t="e">
        <f t="shared" si="36"/>
        <v>#DIV/0!</v>
      </c>
      <c r="N181" s="20">
        <f t="shared" si="37"/>
        <v>0</v>
      </c>
    </row>
    <row r="182" spans="2:14" s="3" customFormat="1" ht="34.5" hidden="1" customHeight="1" x14ac:dyDescent="0.25">
      <c r="B182" s="9" t="s">
        <v>3</v>
      </c>
      <c r="C182" s="9" t="s">
        <v>210</v>
      </c>
      <c r="D182" s="13" t="s">
        <v>211</v>
      </c>
      <c r="E182" s="8"/>
      <c r="F182" s="8"/>
      <c r="G182" s="8"/>
      <c r="H182" s="8">
        <v>896000</v>
      </c>
      <c r="I182" s="8">
        <v>0</v>
      </c>
      <c r="J182" s="8">
        <v>0</v>
      </c>
      <c r="K182" s="8">
        <f t="shared" si="34"/>
        <v>896000</v>
      </c>
      <c r="L182" s="8">
        <f t="shared" si="35"/>
        <v>0</v>
      </c>
      <c r="M182" s="20" t="e">
        <f t="shared" si="36"/>
        <v>#DIV/0!</v>
      </c>
      <c r="N182" s="20">
        <f t="shared" si="37"/>
        <v>0</v>
      </c>
    </row>
    <row r="183" spans="2:14" s="3" customFormat="1" ht="34.5" hidden="1" customHeight="1" x14ac:dyDescent="0.25">
      <c r="B183" s="9" t="s">
        <v>73</v>
      </c>
      <c r="C183" s="9" t="s">
        <v>210</v>
      </c>
      <c r="D183" s="13" t="s">
        <v>211</v>
      </c>
      <c r="E183" s="8"/>
      <c r="F183" s="8"/>
      <c r="G183" s="8"/>
      <c r="H183" s="8">
        <v>896000</v>
      </c>
      <c r="I183" s="8">
        <v>0</v>
      </c>
      <c r="J183" s="8">
        <v>0</v>
      </c>
      <c r="K183" s="8">
        <f t="shared" si="34"/>
        <v>896000</v>
      </c>
      <c r="L183" s="8">
        <f t="shared" si="35"/>
        <v>0</v>
      </c>
      <c r="M183" s="20" t="e">
        <f t="shared" si="36"/>
        <v>#DIV/0!</v>
      </c>
      <c r="N183" s="20">
        <f t="shared" si="37"/>
        <v>0</v>
      </c>
    </row>
    <row r="184" spans="2:14" s="3" customFormat="1" ht="23.25" hidden="1" customHeight="1" x14ac:dyDescent="0.25">
      <c r="B184" s="9" t="s">
        <v>3</v>
      </c>
      <c r="C184" s="9" t="s">
        <v>212</v>
      </c>
      <c r="D184" s="13" t="s">
        <v>213</v>
      </c>
      <c r="E184" s="8"/>
      <c r="F184" s="8"/>
      <c r="G184" s="8"/>
      <c r="H184" s="8">
        <v>4352000</v>
      </c>
      <c r="I184" s="8">
        <v>0</v>
      </c>
      <c r="J184" s="8">
        <v>0</v>
      </c>
      <c r="K184" s="8">
        <f t="shared" si="34"/>
        <v>4352000</v>
      </c>
      <c r="L184" s="8">
        <f t="shared" si="35"/>
        <v>0</v>
      </c>
      <c r="M184" s="20" t="e">
        <f t="shared" si="36"/>
        <v>#DIV/0!</v>
      </c>
      <c r="N184" s="20">
        <f t="shared" si="37"/>
        <v>0</v>
      </c>
    </row>
    <row r="185" spans="2:14" s="3" customFormat="1" ht="23.25" hidden="1" customHeight="1" x14ac:dyDescent="0.25">
      <c r="B185" s="9" t="s">
        <v>73</v>
      </c>
      <c r="C185" s="9" t="s">
        <v>212</v>
      </c>
      <c r="D185" s="13" t="s">
        <v>213</v>
      </c>
      <c r="E185" s="8"/>
      <c r="F185" s="8"/>
      <c r="G185" s="8"/>
      <c r="H185" s="8">
        <v>4352000</v>
      </c>
      <c r="I185" s="8">
        <v>0</v>
      </c>
      <c r="J185" s="8">
        <v>0</v>
      </c>
      <c r="K185" s="8">
        <f t="shared" si="34"/>
        <v>4352000</v>
      </c>
      <c r="L185" s="8">
        <f t="shared" si="35"/>
        <v>0</v>
      </c>
      <c r="M185" s="20" t="e">
        <f t="shared" si="36"/>
        <v>#DIV/0!</v>
      </c>
      <c r="N185" s="20">
        <f t="shared" si="37"/>
        <v>0</v>
      </c>
    </row>
    <row r="186" spans="2:14" s="3" customFormat="1" ht="45.75" hidden="1" customHeight="1" x14ac:dyDescent="0.25">
      <c r="B186" s="9" t="s">
        <v>3</v>
      </c>
      <c r="C186" s="9" t="s">
        <v>214</v>
      </c>
      <c r="D186" s="13" t="s">
        <v>215</v>
      </c>
      <c r="E186" s="8"/>
      <c r="F186" s="8"/>
      <c r="G186" s="8"/>
      <c r="H186" s="8">
        <v>32187000</v>
      </c>
      <c r="I186" s="8">
        <v>0</v>
      </c>
      <c r="J186" s="8">
        <v>0</v>
      </c>
      <c r="K186" s="8">
        <f t="shared" si="34"/>
        <v>32187000</v>
      </c>
      <c r="L186" s="8">
        <f t="shared" si="35"/>
        <v>0</v>
      </c>
      <c r="M186" s="20" t="e">
        <f t="shared" si="36"/>
        <v>#DIV/0!</v>
      </c>
      <c r="N186" s="20">
        <f t="shared" si="37"/>
        <v>0</v>
      </c>
    </row>
    <row r="187" spans="2:14" s="3" customFormat="1" ht="45.75" hidden="1" customHeight="1" x14ac:dyDescent="0.25">
      <c r="B187" s="9" t="s">
        <v>73</v>
      </c>
      <c r="C187" s="9" t="s">
        <v>214</v>
      </c>
      <c r="D187" s="13" t="s">
        <v>215</v>
      </c>
      <c r="E187" s="8"/>
      <c r="F187" s="8"/>
      <c r="G187" s="8"/>
      <c r="H187" s="8">
        <v>32187000</v>
      </c>
      <c r="I187" s="8">
        <v>0</v>
      </c>
      <c r="J187" s="8">
        <v>0</v>
      </c>
      <c r="K187" s="8">
        <f t="shared" si="34"/>
        <v>32187000</v>
      </c>
      <c r="L187" s="8">
        <f t="shared" si="35"/>
        <v>0</v>
      </c>
      <c r="M187" s="20" t="e">
        <f t="shared" si="36"/>
        <v>#DIV/0!</v>
      </c>
      <c r="N187" s="20">
        <f t="shared" si="37"/>
        <v>0</v>
      </c>
    </row>
    <row r="188" spans="2:14" s="3" customFormat="1" ht="34.5" hidden="1" customHeight="1" x14ac:dyDescent="0.25">
      <c r="B188" s="9" t="s">
        <v>3</v>
      </c>
      <c r="C188" s="9" t="s">
        <v>216</v>
      </c>
      <c r="D188" s="13" t="s">
        <v>217</v>
      </c>
      <c r="E188" s="8"/>
      <c r="F188" s="8"/>
      <c r="G188" s="8"/>
      <c r="H188" s="8">
        <v>44000000</v>
      </c>
      <c r="I188" s="8">
        <v>0</v>
      </c>
      <c r="J188" s="8">
        <v>0</v>
      </c>
      <c r="K188" s="8">
        <f t="shared" si="34"/>
        <v>44000000</v>
      </c>
      <c r="L188" s="8">
        <f t="shared" si="35"/>
        <v>0</v>
      </c>
      <c r="M188" s="20" t="e">
        <f t="shared" si="36"/>
        <v>#DIV/0!</v>
      </c>
      <c r="N188" s="20">
        <f t="shared" si="37"/>
        <v>0</v>
      </c>
    </row>
    <row r="189" spans="2:14" s="3" customFormat="1" ht="34.5" hidden="1" customHeight="1" x14ac:dyDescent="0.25">
      <c r="B189" s="9" t="s">
        <v>186</v>
      </c>
      <c r="C189" s="9" t="s">
        <v>216</v>
      </c>
      <c r="D189" s="13" t="s">
        <v>217</v>
      </c>
      <c r="E189" s="8"/>
      <c r="F189" s="8"/>
      <c r="G189" s="8"/>
      <c r="H189" s="8">
        <v>44000000</v>
      </c>
      <c r="I189" s="8">
        <v>0</v>
      </c>
      <c r="J189" s="8">
        <v>0</v>
      </c>
      <c r="K189" s="8">
        <f t="shared" si="34"/>
        <v>44000000</v>
      </c>
      <c r="L189" s="8">
        <f t="shared" si="35"/>
        <v>0</v>
      </c>
      <c r="M189" s="20" t="e">
        <f t="shared" si="36"/>
        <v>#DIV/0!</v>
      </c>
      <c r="N189" s="20">
        <f t="shared" si="37"/>
        <v>0</v>
      </c>
    </row>
    <row r="190" spans="2:14" s="3" customFormat="1" ht="57" hidden="1" customHeight="1" x14ac:dyDescent="0.25">
      <c r="B190" s="9" t="s">
        <v>3</v>
      </c>
      <c r="C190" s="9" t="s">
        <v>218</v>
      </c>
      <c r="D190" s="13" t="s">
        <v>219</v>
      </c>
      <c r="E190" s="8"/>
      <c r="F190" s="8"/>
      <c r="G190" s="8"/>
      <c r="H190" s="8">
        <v>813000</v>
      </c>
      <c r="I190" s="8">
        <v>0</v>
      </c>
      <c r="J190" s="8">
        <v>0</v>
      </c>
      <c r="K190" s="8">
        <f t="shared" si="34"/>
        <v>813000</v>
      </c>
      <c r="L190" s="8">
        <f t="shared" si="35"/>
        <v>0</v>
      </c>
      <c r="M190" s="20" t="e">
        <f t="shared" si="36"/>
        <v>#DIV/0!</v>
      </c>
      <c r="N190" s="20">
        <f t="shared" si="37"/>
        <v>0</v>
      </c>
    </row>
    <row r="191" spans="2:14" s="3" customFormat="1" ht="57" hidden="1" customHeight="1" x14ac:dyDescent="0.25">
      <c r="B191" s="9" t="s">
        <v>73</v>
      </c>
      <c r="C191" s="9" t="s">
        <v>218</v>
      </c>
      <c r="D191" s="13" t="s">
        <v>219</v>
      </c>
      <c r="E191" s="8"/>
      <c r="F191" s="8"/>
      <c r="G191" s="8"/>
      <c r="H191" s="8">
        <v>813000</v>
      </c>
      <c r="I191" s="8">
        <v>0</v>
      </c>
      <c r="J191" s="8">
        <v>0</v>
      </c>
      <c r="K191" s="8">
        <f t="shared" si="34"/>
        <v>813000</v>
      </c>
      <c r="L191" s="8">
        <f t="shared" si="35"/>
        <v>0</v>
      </c>
      <c r="M191" s="20" t="e">
        <f t="shared" si="36"/>
        <v>#DIV/0!</v>
      </c>
      <c r="N191" s="20">
        <f t="shared" si="37"/>
        <v>0</v>
      </c>
    </row>
    <row r="192" spans="2:14" s="3" customFormat="1" ht="57" hidden="1" customHeight="1" x14ac:dyDescent="0.25">
      <c r="B192" s="9" t="s">
        <v>3</v>
      </c>
      <c r="C192" s="9" t="s">
        <v>220</v>
      </c>
      <c r="D192" s="13" t="s">
        <v>221</v>
      </c>
      <c r="E192" s="8"/>
      <c r="F192" s="8"/>
      <c r="G192" s="8"/>
      <c r="H192" s="8">
        <v>2929000</v>
      </c>
      <c r="I192" s="8">
        <v>0</v>
      </c>
      <c r="J192" s="8">
        <v>0</v>
      </c>
      <c r="K192" s="8">
        <f t="shared" si="34"/>
        <v>2929000</v>
      </c>
      <c r="L192" s="8">
        <f t="shared" si="35"/>
        <v>0</v>
      </c>
      <c r="M192" s="20" t="e">
        <f t="shared" si="36"/>
        <v>#DIV/0!</v>
      </c>
      <c r="N192" s="20">
        <f t="shared" si="37"/>
        <v>0</v>
      </c>
    </row>
    <row r="193" spans="2:14" s="3" customFormat="1" ht="57" hidden="1" customHeight="1" x14ac:dyDescent="0.25">
      <c r="B193" s="9" t="s">
        <v>39</v>
      </c>
      <c r="C193" s="9" t="s">
        <v>220</v>
      </c>
      <c r="D193" s="13" t="s">
        <v>221</v>
      </c>
      <c r="E193" s="8"/>
      <c r="F193" s="8"/>
      <c r="G193" s="8"/>
      <c r="H193" s="8">
        <v>2929000</v>
      </c>
      <c r="I193" s="8">
        <v>0</v>
      </c>
      <c r="J193" s="8">
        <v>0</v>
      </c>
      <c r="K193" s="8">
        <f t="shared" si="34"/>
        <v>2929000</v>
      </c>
      <c r="L193" s="8">
        <f t="shared" si="35"/>
        <v>0</v>
      </c>
      <c r="M193" s="20" t="e">
        <f t="shared" si="36"/>
        <v>#DIV/0!</v>
      </c>
      <c r="N193" s="20">
        <f t="shared" si="37"/>
        <v>0</v>
      </c>
    </row>
    <row r="194" spans="2:14" s="3" customFormat="1" ht="23.25" hidden="1" customHeight="1" x14ac:dyDescent="0.25">
      <c r="B194" s="9" t="s">
        <v>3</v>
      </c>
      <c r="C194" s="9" t="s">
        <v>222</v>
      </c>
      <c r="D194" s="13" t="s">
        <v>223</v>
      </c>
      <c r="E194" s="8"/>
      <c r="F194" s="8"/>
      <c r="G194" s="8"/>
      <c r="H194" s="8">
        <v>3079690</v>
      </c>
      <c r="I194" s="8">
        <v>0</v>
      </c>
      <c r="J194" s="8">
        <v>0</v>
      </c>
      <c r="K194" s="8">
        <f t="shared" si="34"/>
        <v>3079690</v>
      </c>
      <c r="L194" s="8">
        <f t="shared" si="35"/>
        <v>0</v>
      </c>
      <c r="M194" s="20" t="e">
        <f t="shared" si="36"/>
        <v>#DIV/0!</v>
      </c>
      <c r="N194" s="20">
        <f t="shared" si="37"/>
        <v>0</v>
      </c>
    </row>
    <row r="195" spans="2:14" s="3" customFormat="1" ht="23.25" hidden="1" customHeight="1" x14ac:dyDescent="0.25">
      <c r="B195" s="9" t="s">
        <v>39</v>
      </c>
      <c r="C195" s="9" t="s">
        <v>222</v>
      </c>
      <c r="D195" s="13" t="s">
        <v>223</v>
      </c>
      <c r="E195" s="8"/>
      <c r="F195" s="8"/>
      <c r="G195" s="8"/>
      <c r="H195" s="8">
        <v>3079690</v>
      </c>
      <c r="I195" s="8">
        <v>0</v>
      </c>
      <c r="J195" s="8">
        <v>0</v>
      </c>
      <c r="K195" s="8">
        <f t="shared" si="34"/>
        <v>3079690</v>
      </c>
      <c r="L195" s="8">
        <f t="shared" si="35"/>
        <v>0</v>
      </c>
      <c r="M195" s="20" t="e">
        <f t="shared" si="36"/>
        <v>#DIV/0!</v>
      </c>
      <c r="N195" s="20">
        <f t="shared" si="37"/>
        <v>0</v>
      </c>
    </row>
    <row r="196" spans="2:14" s="3" customFormat="1" ht="23.25" hidden="1" customHeight="1" x14ac:dyDescent="0.25">
      <c r="B196" s="9" t="s">
        <v>3</v>
      </c>
      <c r="C196" s="9" t="s">
        <v>224</v>
      </c>
      <c r="D196" s="13" t="s">
        <v>225</v>
      </c>
      <c r="E196" s="8"/>
      <c r="F196" s="8"/>
      <c r="G196" s="8"/>
      <c r="H196" s="8">
        <v>230313000</v>
      </c>
      <c r="I196" s="8">
        <v>0</v>
      </c>
      <c r="J196" s="8">
        <v>0</v>
      </c>
      <c r="K196" s="8">
        <f t="shared" si="34"/>
        <v>230313000</v>
      </c>
      <c r="L196" s="8">
        <f t="shared" si="35"/>
        <v>0</v>
      </c>
      <c r="M196" s="20" t="e">
        <f t="shared" si="36"/>
        <v>#DIV/0!</v>
      </c>
      <c r="N196" s="20">
        <f t="shared" si="37"/>
        <v>0</v>
      </c>
    </row>
    <row r="197" spans="2:14" s="3" customFormat="1" ht="23.25" hidden="1" customHeight="1" x14ac:dyDescent="0.25">
      <c r="B197" s="9" t="s">
        <v>39</v>
      </c>
      <c r="C197" s="9" t="s">
        <v>224</v>
      </c>
      <c r="D197" s="13" t="s">
        <v>225</v>
      </c>
      <c r="E197" s="8"/>
      <c r="F197" s="8"/>
      <c r="G197" s="8"/>
      <c r="H197" s="8">
        <v>230313000</v>
      </c>
      <c r="I197" s="8">
        <v>0</v>
      </c>
      <c r="J197" s="8">
        <v>0</v>
      </c>
      <c r="K197" s="8">
        <f t="shared" si="34"/>
        <v>230313000</v>
      </c>
      <c r="L197" s="8">
        <f t="shared" si="35"/>
        <v>0</v>
      </c>
      <c r="M197" s="20" t="e">
        <f t="shared" si="36"/>
        <v>#DIV/0!</v>
      </c>
      <c r="N197" s="20">
        <f t="shared" si="37"/>
        <v>0</v>
      </c>
    </row>
    <row r="198" spans="2:14" s="3" customFormat="1" ht="23.25" hidden="1" customHeight="1" x14ac:dyDescent="0.25">
      <c r="B198" s="9" t="s">
        <v>3</v>
      </c>
      <c r="C198" s="9" t="s">
        <v>226</v>
      </c>
      <c r="D198" s="13" t="s">
        <v>227</v>
      </c>
      <c r="E198" s="8"/>
      <c r="F198" s="8"/>
      <c r="G198" s="8"/>
      <c r="H198" s="8">
        <v>20000000</v>
      </c>
      <c r="I198" s="8">
        <v>0</v>
      </c>
      <c r="J198" s="8">
        <v>0</v>
      </c>
      <c r="K198" s="8">
        <f t="shared" si="34"/>
        <v>20000000</v>
      </c>
      <c r="L198" s="8">
        <f t="shared" si="35"/>
        <v>0</v>
      </c>
      <c r="M198" s="20" t="e">
        <f t="shared" si="36"/>
        <v>#DIV/0!</v>
      </c>
      <c r="N198" s="20">
        <f t="shared" si="37"/>
        <v>0</v>
      </c>
    </row>
    <row r="199" spans="2:14" s="3" customFormat="1" ht="23.25" hidden="1" customHeight="1" x14ac:dyDescent="0.25">
      <c r="B199" s="9" t="s">
        <v>39</v>
      </c>
      <c r="C199" s="9" t="s">
        <v>226</v>
      </c>
      <c r="D199" s="13" t="s">
        <v>227</v>
      </c>
      <c r="E199" s="8"/>
      <c r="F199" s="8"/>
      <c r="G199" s="8"/>
      <c r="H199" s="8">
        <v>20000000</v>
      </c>
      <c r="I199" s="8">
        <v>0</v>
      </c>
      <c r="J199" s="8">
        <v>0</v>
      </c>
      <c r="K199" s="8">
        <f t="shared" si="34"/>
        <v>20000000</v>
      </c>
      <c r="L199" s="8">
        <f t="shared" si="35"/>
        <v>0</v>
      </c>
      <c r="M199" s="20" t="e">
        <f t="shared" si="36"/>
        <v>#DIV/0!</v>
      </c>
      <c r="N199" s="20">
        <f t="shared" si="37"/>
        <v>0</v>
      </c>
    </row>
    <row r="200" spans="2:14" s="3" customFormat="1" ht="34.5" hidden="1" customHeight="1" x14ac:dyDescent="0.25">
      <c r="B200" s="9" t="s">
        <v>3</v>
      </c>
      <c r="C200" s="9" t="s">
        <v>228</v>
      </c>
      <c r="D200" s="13" t="s">
        <v>229</v>
      </c>
      <c r="E200" s="8"/>
      <c r="F200" s="8"/>
      <c r="G200" s="8"/>
      <c r="H200" s="8">
        <v>138819730</v>
      </c>
      <c r="I200" s="8">
        <v>0</v>
      </c>
      <c r="J200" s="8">
        <v>0</v>
      </c>
      <c r="K200" s="8">
        <f t="shared" si="34"/>
        <v>138819730</v>
      </c>
      <c r="L200" s="8">
        <f t="shared" si="35"/>
        <v>0</v>
      </c>
      <c r="M200" s="20" t="e">
        <f t="shared" si="36"/>
        <v>#DIV/0!</v>
      </c>
      <c r="N200" s="20">
        <f t="shared" si="37"/>
        <v>0</v>
      </c>
    </row>
    <row r="201" spans="2:14" s="3" customFormat="1" ht="34.5" hidden="1" customHeight="1" x14ac:dyDescent="0.25">
      <c r="B201" s="9" t="s">
        <v>39</v>
      </c>
      <c r="C201" s="9" t="s">
        <v>228</v>
      </c>
      <c r="D201" s="13" t="s">
        <v>229</v>
      </c>
      <c r="E201" s="8"/>
      <c r="F201" s="8"/>
      <c r="G201" s="8"/>
      <c r="H201" s="8">
        <v>138819730</v>
      </c>
      <c r="I201" s="8">
        <v>0</v>
      </c>
      <c r="J201" s="8">
        <v>0</v>
      </c>
      <c r="K201" s="8">
        <f t="shared" si="34"/>
        <v>138819730</v>
      </c>
      <c r="L201" s="8">
        <f t="shared" si="35"/>
        <v>0</v>
      </c>
      <c r="M201" s="20" t="e">
        <f t="shared" si="36"/>
        <v>#DIV/0!</v>
      </c>
      <c r="N201" s="20">
        <f t="shared" si="37"/>
        <v>0</v>
      </c>
    </row>
    <row r="202" spans="2:14" s="3" customFormat="1" ht="34.5" hidden="1" customHeight="1" x14ac:dyDescent="0.25">
      <c r="B202" s="9" t="s">
        <v>3</v>
      </c>
      <c r="C202" s="9" t="s">
        <v>230</v>
      </c>
      <c r="D202" s="13" t="s">
        <v>231</v>
      </c>
      <c r="E202" s="8"/>
      <c r="F202" s="8"/>
      <c r="G202" s="8"/>
      <c r="H202" s="8">
        <v>1833000</v>
      </c>
      <c r="I202" s="8">
        <v>0</v>
      </c>
      <c r="J202" s="8">
        <v>0</v>
      </c>
      <c r="K202" s="8">
        <f t="shared" ref="K202:K265" si="38">H202-F202</f>
        <v>1833000</v>
      </c>
      <c r="L202" s="8">
        <f t="shared" ref="L202:L265" si="39">J202-G202</f>
        <v>0</v>
      </c>
      <c r="M202" s="20" t="e">
        <f t="shared" ref="M202:M265" si="40">G202/F202*100</f>
        <v>#DIV/0!</v>
      </c>
      <c r="N202" s="20">
        <f t="shared" ref="N202:N265" si="41">J202/H202*100</f>
        <v>0</v>
      </c>
    </row>
    <row r="203" spans="2:14" s="3" customFormat="1" ht="34.5" hidden="1" customHeight="1" x14ac:dyDescent="0.25">
      <c r="B203" s="9" t="s">
        <v>39</v>
      </c>
      <c r="C203" s="9" t="s">
        <v>230</v>
      </c>
      <c r="D203" s="13" t="s">
        <v>231</v>
      </c>
      <c r="E203" s="8"/>
      <c r="F203" s="8"/>
      <c r="G203" s="8"/>
      <c r="H203" s="8">
        <v>1833000</v>
      </c>
      <c r="I203" s="8">
        <v>0</v>
      </c>
      <c r="J203" s="8">
        <v>0</v>
      </c>
      <c r="K203" s="8">
        <f t="shared" si="38"/>
        <v>1833000</v>
      </c>
      <c r="L203" s="8">
        <f t="shared" si="39"/>
        <v>0</v>
      </c>
      <c r="M203" s="20" t="e">
        <f t="shared" si="40"/>
        <v>#DIV/0!</v>
      </c>
      <c r="N203" s="20">
        <f t="shared" si="41"/>
        <v>0</v>
      </c>
    </row>
    <row r="204" spans="2:14" s="3" customFormat="1" ht="23.25" hidden="1" customHeight="1" x14ac:dyDescent="0.25">
      <c r="B204" s="9" t="s">
        <v>3</v>
      </c>
      <c r="C204" s="9" t="s">
        <v>232</v>
      </c>
      <c r="D204" s="13" t="s">
        <v>233</v>
      </c>
      <c r="E204" s="8"/>
      <c r="F204" s="8"/>
      <c r="G204" s="8"/>
      <c r="H204" s="8">
        <v>61571870</v>
      </c>
      <c r="I204" s="8">
        <v>0</v>
      </c>
      <c r="J204" s="8">
        <v>0</v>
      </c>
      <c r="K204" s="8">
        <f t="shared" si="38"/>
        <v>61571870</v>
      </c>
      <c r="L204" s="8">
        <f t="shared" si="39"/>
        <v>0</v>
      </c>
      <c r="M204" s="20" t="e">
        <f t="shared" si="40"/>
        <v>#DIV/0!</v>
      </c>
      <c r="N204" s="20">
        <f t="shared" si="41"/>
        <v>0</v>
      </c>
    </row>
    <row r="205" spans="2:14" s="3" customFormat="1" ht="23.25" hidden="1" customHeight="1" x14ac:dyDescent="0.25">
      <c r="B205" s="9" t="s">
        <v>39</v>
      </c>
      <c r="C205" s="9" t="s">
        <v>232</v>
      </c>
      <c r="D205" s="13" t="s">
        <v>233</v>
      </c>
      <c r="E205" s="8"/>
      <c r="F205" s="8"/>
      <c r="G205" s="8"/>
      <c r="H205" s="8">
        <v>61571870</v>
      </c>
      <c r="I205" s="8">
        <v>0</v>
      </c>
      <c r="J205" s="8">
        <v>0</v>
      </c>
      <c r="K205" s="8">
        <f t="shared" si="38"/>
        <v>61571870</v>
      </c>
      <c r="L205" s="8">
        <f t="shared" si="39"/>
        <v>0</v>
      </c>
      <c r="M205" s="20" t="e">
        <f t="shared" si="40"/>
        <v>#DIV/0!</v>
      </c>
      <c r="N205" s="20">
        <f t="shared" si="41"/>
        <v>0</v>
      </c>
    </row>
    <row r="206" spans="2:14" s="3" customFormat="1" ht="45.75" hidden="1" customHeight="1" x14ac:dyDescent="0.25">
      <c r="B206" s="9" t="s">
        <v>3</v>
      </c>
      <c r="C206" s="9" t="s">
        <v>234</v>
      </c>
      <c r="D206" s="13" t="s">
        <v>235</v>
      </c>
      <c r="E206" s="8"/>
      <c r="F206" s="8"/>
      <c r="G206" s="8"/>
      <c r="H206" s="8">
        <v>5065000</v>
      </c>
      <c r="I206" s="8">
        <v>0</v>
      </c>
      <c r="J206" s="8">
        <v>0</v>
      </c>
      <c r="K206" s="8">
        <f t="shared" si="38"/>
        <v>5065000</v>
      </c>
      <c r="L206" s="8">
        <f t="shared" si="39"/>
        <v>0</v>
      </c>
      <c r="M206" s="20" t="e">
        <f t="shared" si="40"/>
        <v>#DIV/0!</v>
      </c>
      <c r="N206" s="20">
        <f t="shared" si="41"/>
        <v>0</v>
      </c>
    </row>
    <row r="207" spans="2:14" s="3" customFormat="1" ht="45.75" hidden="1" customHeight="1" x14ac:dyDescent="0.25">
      <c r="B207" s="9" t="s">
        <v>39</v>
      </c>
      <c r="C207" s="9" t="s">
        <v>234</v>
      </c>
      <c r="D207" s="13" t="s">
        <v>235</v>
      </c>
      <c r="E207" s="8"/>
      <c r="F207" s="8"/>
      <c r="G207" s="8"/>
      <c r="H207" s="8">
        <v>5065000</v>
      </c>
      <c r="I207" s="8">
        <v>0</v>
      </c>
      <c r="J207" s="8">
        <v>0</v>
      </c>
      <c r="K207" s="8">
        <f t="shared" si="38"/>
        <v>5065000</v>
      </c>
      <c r="L207" s="8">
        <f t="shared" si="39"/>
        <v>0</v>
      </c>
      <c r="M207" s="20" t="e">
        <f t="shared" si="40"/>
        <v>#DIV/0!</v>
      </c>
      <c r="N207" s="20">
        <f t="shared" si="41"/>
        <v>0</v>
      </c>
    </row>
    <row r="208" spans="2:14" s="3" customFormat="1" ht="45.75" hidden="1" customHeight="1" x14ac:dyDescent="0.25">
      <c r="B208" s="9" t="s">
        <v>3</v>
      </c>
      <c r="C208" s="9" t="s">
        <v>236</v>
      </c>
      <c r="D208" s="13" t="s">
        <v>237</v>
      </c>
      <c r="E208" s="8"/>
      <c r="F208" s="8"/>
      <c r="G208" s="8"/>
      <c r="H208" s="8">
        <v>2187000</v>
      </c>
      <c r="I208" s="8">
        <v>0</v>
      </c>
      <c r="J208" s="8">
        <v>0</v>
      </c>
      <c r="K208" s="8">
        <f t="shared" si="38"/>
        <v>2187000</v>
      </c>
      <c r="L208" s="8">
        <f t="shared" si="39"/>
        <v>0</v>
      </c>
      <c r="M208" s="20" t="e">
        <f t="shared" si="40"/>
        <v>#DIV/0!</v>
      </c>
      <c r="N208" s="20">
        <f t="shared" si="41"/>
        <v>0</v>
      </c>
    </row>
    <row r="209" spans="2:14" s="3" customFormat="1" ht="45.75" hidden="1" customHeight="1" x14ac:dyDescent="0.25">
      <c r="B209" s="9" t="s">
        <v>73</v>
      </c>
      <c r="C209" s="9" t="s">
        <v>236</v>
      </c>
      <c r="D209" s="13" t="s">
        <v>237</v>
      </c>
      <c r="E209" s="8"/>
      <c r="F209" s="8"/>
      <c r="G209" s="8"/>
      <c r="H209" s="8">
        <v>2187000</v>
      </c>
      <c r="I209" s="8">
        <v>0</v>
      </c>
      <c r="J209" s="8">
        <v>0</v>
      </c>
      <c r="K209" s="8">
        <f t="shared" si="38"/>
        <v>2187000</v>
      </c>
      <c r="L209" s="8">
        <f t="shared" si="39"/>
        <v>0</v>
      </c>
      <c r="M209" s="20" t="e">
        <f t="shared" si="40"/>
        <v>#DIV/0!</v>
      </c>
      <c r="N209" s="20">
        <f t="shared" si="41"/>
        <v>0</v>
      </c>
    </row>
    <row r="210" spans="2:14" s="3" customFormat="1" ht="23.25" hidden="1" customHeight="1" x14ac:dyDescent="0.25">
      <c r="B210" s="9" t="s">
        <v>3</v>
      </c>
      <c r="C210" s="9" t="s">
        <v>238</v>
      </c>
      <c r="D210" s="13" t="s">
        <v>239</v>
      </c>
      <c r="E210" s="8"/>
      <c r="F210" s="8"/>
      <c r="G210" s="8"/>
      <c r="H210" s="8">
        <v>30000000</v>
      </c>
      <c r="I210" s="8">
        <v>0</v>
      </c>
      <c r="J210" s="8">
        <v>0</v>
      </c>
      <c r="K210" s="8">
        <f t="shared" si="38"/>
        <v>30000000</v>
      </c>
      <c r="L210" s="8">
        <f t="shared" si="39"/>
        <v>0</v>
      </c>
      <c r="M210" s="20" t="e">
        <f t="shared" si="40"/>
        <v>#DIV/0!</v>
      </c>
      <c r="N210" s="20">
        <f t="shared" si="41"/>
        <v>0</v>
      </c>
    </row>
    <row r="211" spans="2:14" s="3" customFormat="1" ht="23.25" hidden="1" customHeight="1" x14ac:dyDescent="0.25">
      <c r="B211" s="9" t="s">
        <v>186</v>
      </c>
      <c r="C211" s="9" t="s">
        <v>238</v>
      </c>
      <c r="D211" s="13" t="s">
        <v>239</v>
      </c>
      <c r="E211" s="8"/>
      <c r="F211" s="8"/>
      <c r="G211" s="8"/>
      <c r="H211" s="8">
        <v>30000000</v>
      </c>
      <c r="I211" s="8">
        <v>0</v>
      </c>
      <c r="J211" s="8">
        <v>0</v>
      </c>
      <c r="K211" s="8">
        <f t="shared" si="38"/>
        <v>30000000</v>
      </c>
      <c r="L211" s="8">
        <f t="shared" si="39"/>
        <v>0</v>
      </c>
      <c r="M211" s="20" t="e">
        <f t="shared" si="40"/>
        <v>#DIV/0!</v>
      </c>
      <c r="N211" s="20">
        <f t="shared" si="41"/>
        <v>0</v>
      </c>
    </row>
    <row r="212" spans="2:14" s="3" customFormat="1" ht="15" customHeight="1" x14ac:dyDescent="0.25">
      <c r="B212" s="9" t="s">
        <v>3</v>
      </c>
      <c r="C212" s="9" t="s">
        <v>240</v>
      </c>
      <c r="D212" s="13" t="s">
        <v>344</v>
      </c>
      <c r="E212" s="8">
        <v>2810588</v>
      </c>
      <c r="F212" s="8">
        <v>5984939</v>
      </c>
      <c r="G212" s="8">
        <v>3568708</v>
      </c>
      <c r="H212" s="8">
        <v>6098525</v>
      </c>
      <c r="I212" s="8">
        <v>2659871</v>
      </c>
      <c r="J212" s="8">
        <v>3458031</v>
      </c>
      <c r="K212" s="8">
        <f t="shared" si="38"/>
        <v>113586</v>
      </c>
      <c r="L212" s="8">
        <f t="shared" si="39"/>
        <v>-110677</v>
      </c>
      <c r="M212" s="20">
        <f t="shared" si="40"/>
        <v>59.62814324423357</v>
      </c>
      <c r="N212" s="20">
        <f t="shared" si="41"/>
        <v>56.702743696221624</v>
      </c>
    </row>
    <row r="213" spans="2:14" s="3" customFormat="1" ht="23.25" hidden="1" customHeight="1" x14ac:dyDescent="0.25">
      <c r="B213" s="9" t="s">
        <v>3</v>
      </c>
      <c r="C213" s="9" t="s">
        <v>241</v>
      </c>
      <c r="D213" s="13" t="s">
        <v>242</v>
      </c>
      <c r="E213" s="8"/>
      <c r="F213" s="8"/>
      <c r="G213" s="8"/>
      <c r="H213" s="8">
        <v>69749000</v>
      </c>
      <c r="I213" s="8">
        <v>0</v>
      </c>
      <c r="J213" s="8">
        <v>0</v>
      </c>
      <c r="K213" s="8">
        <f t="shared" si="38"/>
        <v>69749000</v>
      </c>
      <c r="L213" s="8">
        <f t="shared" si="39"/>
        <v>0</v>
      </c>
      <c r="M213" s="20" t="e">
        <f t="shared" si="40"/>
        <v>#DIV/0!</v>
      </c>
      <c r="N213" s="20">
        <f t="shared" si="41"/>
        <v>0</v>
      </c>
    </row>
    <row r="214" spans="2:14" s="3" customFormat="1" ht="23.25" hidden="1" customHeight="1" x14ac:dyDescent="0.25">
      <c r="B214" s="9" t="s">
        <v>3</v>
      </c>
      <c r="C214" s="9" t="s">
        <v>243</v>
      </c>
      <c r="D214" s="13" t="s">
        <v>244</v>
      </c>
      <c r="E214" s="8"/>
      <c r="F214" s="8"/>
      <c r="G214" s="8"/>
      <c r="H214" s="8">
        <v>69749000</v>
      </c>
      <c r="I214" s="8">
        <v>0</v>
      </c>
      <c r="J214" s="8">
        <v>0</v>
      </c>
      <c r="K214" s="8">
        <f t="shared" si="38"/>
        <v>69749000</v>
      </c>
      <c r="L214" s="8">
        <f t="shared" si="39"/>
        <v>0</v>
      </c>
      <c r="M214" s="20" t="e">
        <f t="shared" si="40"/>
        <v>#DIV/0!</v>
      </c>
      <c r="N214" s="20">
        <f t="shared" si="41"/>
        <v>0</v>
      </c>
    </row>
    <row r="215" spans="2:14" s="3" customFormat="1" ht="34.5" hidden="1" customHeight="1" x14ac:dyDescent="0.25">
      <c r="B215" s="9" t="s">
        <v>3</v>
      </c>
      <c r="C215" s="9" t="s">
        <v>245</v>
      </c>
      <c r="D215" s="13" t="s">
        <v>246</v>
      </c>
      <c r="E215" s="8"/>
      <c r="F215" s="8"/>
      <c r="G215" s="8"/>
      <c r="H215" s="8">
        <v>6395000</v>
      </c>
      <c r="I215" s="8">
        <v>0</v>
      </c>
      <c r="J215" s="8">
        <v>0</v>
      </c>
      <c r="K215" s="8">
        <f t="shared" si="38"/>
        <v>6395000</v>
      </c>
      <c r="L215" s="8">
        <f t="shared" si="39"/>
        <v>0</v>
      </c>
      <c r="M215" s="20" t="e">
        <f t="shared" si="40"/>
        <v>#DIV/0!</v>
      </c>
      <c r="N215" s="20">
        <f t="shared" si="41"/>
        <v>0</v>
      </c>
    </row>
    <row r="216" spans="2:14" s="3" customFormat="1" ht="34.5" hidden="1" customHeight="1" x14ac:dyDescent="0.25">
      <c r="B216" s="9" t="s">
        <v>39</v>
      </c>
      <c r="C216" s="9" t="s">
        <v>245</v>
      </c>
      <c r="D216" s="13" t="s">
        <v>246</v>
      </c>
      <c r="E216" s="8"/>
      <c r="F216" s="8"/>
      <c r="G216" s="8"/>
      <c r="H216" s="8">
        <v>6395000</v>
      </c>
      <c r="I216" s="8">
        <v>0</v>
      </c>
      <c r="J216" s="8">
        <v>0</v>
      </c>
      <c r="K216" s="8">
        <f t="shared" si="38"/>
        <v>6395000</v>
      </c>
      <c r="L216" s="8">
        <f t="shared" si="39"/>
        <v>0</v>
      </c>
      <c r="M216" s="20" t="e">
        <f t="shared" si="40"/>
        <v>#DIV/0!</v>
      </c>
      <c r="N216" s="20">
        <f t="shared" si="41"/>
        <v>0</v>
      </c>
    </row>
    <row r="217" spans="2:14" s="3" customFormat="1" ht="34.5" hidden="1" customHeight="1" x14ac:dyDescent="0.25">
      <c r="B217" s="9" t="s">
        <v>3</v>
      </c>
      <c r="C217" s="9" t="s">
        <v>247</v>
      </c>
      <c r="D217" s="13" t="s">
        <v>248</v>
      </c>
      <c r="E217" s="8"/>
      <c r="F217" s="8"/>
      <c r="G217" s="8"/>
      <c r="H217" s="8">
        <v>63354000</v>
      </c>
      <c r="I217" s="8">
        <v>0</v>
      </c>
      <c r="J217" s="8">
        <v>0</v>
      </c>
      <c r="K217" s="8">
        <f t="shared" si="38"/>
        <v>63354000</v>
      </c>
      <c r="L217" s="8">
        <f t="shared" si="39"/>
        <v>0</v>
      </c>
      <c r="M217" s="20" t="e">
        <f t="shared" si="40"/>
        <v>#DIV/0!</v>
      </c>
      <c r="N217" s="20">
        <f t="shared" si="41"/>
        <v>0</v>
      </c>
    </row>
    <row r="218" spans="2:14" s="3" customFormat="1" ht="34.5" hidden="1" customHeight="1" x14ac:dyDescent="0.25">
      <c r="B218" s="9" t="s">
        <v>39</v>
      </c>
      <c r="C218" s="9" t="s">
        <v>247</v>
      </c>
      <c r="D218" s="13" t="s">
        <v>248</v>
      </c>
      <c r="E218" s="8"/>
      <c r="F218" s="8"/>
      <c r="G218" s="8"/>
      <c r="H218" s="8">
        <v>63354000</v>
      </c>
      <c r="I218" s="8">
        <v>0</v>
      </c>
      <c r="J218" s="8">
        <v>0</v>
      </c>
      <c r="K218" s="8">
        <f t="shared" si="38"/>
        <v>63354000</v>
      </c>
      <c r="L218" s="8">
        <f t="shared" si="39"/>
        <v>0</v>
      </c>
      <c r="M218" s="20" t="e">
        <f t="shared" si="40"/>
        <v>#DIV/0!</v>
      </c>
      <c r="N218" s="20">
        <f t="shared" si="41"/>
        <v>0</v>
      </c>
    </row>
    <row r="219" spans="2:14" s="3" customFormat="1" ht="23.25" hidden="1" customHeight="1" x14ac:dyDescent="0.25">
      <c r="B219" s="9" t="s">
        <v>3</v>
      </c>
      <c r="C219" s="9" t="s">
        <v>249</v>
      </c>
      <c r="D219" s="13" t="s">
        <v>345</v>
      </c>
      <c r="E219" s="8"/>
      <c r="F219" s="8"/>
      <c r="G219" s="8"/>
      <c r="H219" s="8">
        <v>277409000</v>
      </c>
      <c r="I219" s="8">
        <v>0</v>
      </c>
      <c r="J219" s="8">
        <v>0</v>
      </c>
      <c r="K219" s="8">
        <f t="shared" si="38"/>
        <v>277409000</v>
      </c>
      <c r="L219" s="8">
        <f t="shared" si="39"/>
        <v>0</v>
      </c>
      <c r="M219" s="20" t="e">
        <f t="shared" si="40"/>
        <v>#DIV/0!</v>
      </c>
      <c r="N219" s="20">
        <f t="shared" si="41"/>
        <v>0</v>
      </c>
    </row>
    <row r="220" spans="2:14" s="3" customFormat="1" ht="23.25" hidden="1" customHeight="1" x14ac:dyDescent="0.25">
      <c r="B220" s="9" t="s">
        <v>3</v>
      </c>
      <c r="C220" s="9" t="s">
        <v>250</v>
      </c>
      <c r="D220" s="13" t="s">
        <v>346</v>
      </c>
      <c r="E220" s="8"/>
      <c r="F220" s="8"/>
      <c r="G220" s="8"/>
      <c r="H220" s="8">
        <v>277409000</v>
      </c>
      <c r="I220" s="8">
        <v>0</v>
      </c>
      <c r="J220" s="8">
        <v>0</v>
      </c>
      <c r="K220" s="8">
        <f t="shared" si="38"/>
        <v>277409000</v>
      </c>
      <c r="L220" s="8">
        <f t="shared" si="39"/>
        <v>0</v>
      </c>
      <c r="M220" s="20" t="e">
        <f t="shared" si="40"/>
        <v>#DIV/0!</v>
      </c>
      <c r="N220" s="20">
        <f t="shared" si="41"/>
        <v>0</v>
      </c>
    </row>
    <row r="221" spans="2:14" s="3" customFormat="1" ht="68.25" hidden="1" customHeight="1" x14ac:dyDescent="0.25">
      <c r="B221" s="9" t="s">
        <v>3</v>
      </c>
      <c r="C221" s="9" t="s">
        <v>251</v>
      </c>
      <c r="D221" s="13" t="s">
        <v>347</v>
      </c>
      <c r="E221" s="8"/>
      <c r="F221" s="8"/>
      <c r="G221" s="8"/>
      <c r="H221" s="8">
        <v>26502000</v>
      </c>
      <c r="I221" s="8">
        <v>0</v>
      </c>
      <c r="J221" s="8">
        <v>0</v>
      </c>
      <c r="K221" s="8">
        <f t="shared" si="38"/>
        <v>26502000</v>
      </c>
      <c r="L221" s="8">
        <f t="shared" si="39"/>
        <v>0</v>
      </c>
      <c r="M221" s="20" t="e">
        <f t="shared" si="40"/>
        <v>#DIV/0!</v>
      </c>
      <c r="N221" s="20">
        <f t="shared" si="41"/>
        <v>0</v>
      </c>
    </row>
    <row r="222" spans="2:14" s="3" customFormat="1" ht="68.25" hidden="1" customHeight="1" x14ac:dyDescent="0.25">
      <c r="B222" s="9" t="s">
        <v>39</v>
      </c>
      <c r="C222" s="9" t="s">
        <v>251</v>
      </c>
      <c r="D222" s="13" t="s">
        <v>347</v>
      </c>
      <c r="E222" s="8"/>
      <c r="F222" s="8"/>
      <c r="G222" s="8"/>
      <c r="H222" s="8">
        <v>26502000</v>
      </c>
      <c r="I222" s="8">
        <v>0</v>
      </c>
      <c r="J222" s="8">
        <v>0</v>
      </c>
      <c r="K222" s="8">
        <f t="shared" si="38"/>
        <v>26502000</v>
      </c>
      <c r="L222" s="8">
        <f t="shared" si="39"/>
        <v>0</v>
      </c>
      <c r="M222" s="20" t="e">
        <f t="shared" si="40"/>
        <v>#DIV/0!</v>
      </c>
      <c r="N222" s="20">
        <f t="shared" si="41"/>
        <v>0</v>
      </c>
    </row>
    <row r="223" spans="2:14" s="3" customFormat="1" ht="45.75" hidden="1" customHeight="1" x14ac:dyDescent="0.25">
      <c r="B223" s="9" t="s">
        <v>3</v>
      </c>
      <c r="C223" s="9" t="s">
        <v>252</v>
      </c>
      <c r="D223" s="13" t="s">
        <v>348</v>
      </c>
      <c r="E223" s="8"/>
      <c r="F223" s="8"/>
      <c r="G223" s="8"/>
      <c r="H223" s="8">
        <v>14040000</v>
      </c>
      <c r="I223" s="8">
        <v>0</v>
      </c>
      <c r="J223" s="8">
        <v>0</v>
      </c>
      <c r="K223" s="8">
        <f t="shared" si="38"/>
        <v>14040000</v>
      </c>
      <c r="L223" s="8">
        <f t="shared" si="39"/>
        <v>0</v>
      </c>
      <c r="M223" s="20" t="e">
        <f t="shared" si="40"/>
        <v>#DIV/0!</v>
      </c>
      <c r="N223" s="20">
        <f t="shared" si="41"/>
        <v>0</v>
      </c>
    </row>
    <row r="224" spans="2:14" s="3" customFormat="1" ht="45.75" hidden="1" customHeight="1" x14ac:dyDescent="0.25">
      <c r="B224" s="9" t="s">
        <v>39</v>
      </c>
      <c r="C224" s="9" t="s">
        <v>252</v>
      </c>
      <c r="D224" s="13" t="s">
        <v>348</v>
      </c>
      <c r="E224" s="8"/>
      <c r="F224" s="8"/>
      <c r="G224" s="8"/>
      <c r="H224" s="8">
        <v>14040000</v>
      </c>
      <c r="I224" s="8">
        <v>0</v>
      </c>
      <c r="J224" s="8">
        <v>0</v>
      </c>
      <c r="K224" s="8">
        <f t="shared" si="38"/>
        <v>14040000</v>
      </c>
      <c r="L224" s="8">
        <f t="shared" si="39"/>
        <v>0</v>
      </c>
      <c r="M224" s="20" t="e">
        <f t="shared" si="40"/>
        <v>#DIV/0!</v>
      </c>
      <c r="N224" s="20">
        <f t="shared" si="41"/>
        <v>0</v>
      </c>
    </row>
    <row r="225" spans="2:14" s="3" customFormat="1" ht="57" hidden="1" customHeight="1" x14ac:dyDescent="0.25">
      <c r="B225" s="9" t="s">
        <v>3</v>
      </c>
      <c r="C225" s="9" t="s">
        <v>253</v>
      </c>
      <c r="D225" s="13" t="s">
        <v>349</v>
      </c>
      <c r="E225" s="8"/>
      <c r="F225" s="8"/>
      <c r="G225" s="8"/>
      <c r="H225" s="8">
        <v>13197000</v>
      </c>
      <c r="I225" s="8">
        <v>0</v>
      </c>
      <c r="J225" s="8">
        <v>0</v>
      </c>
      <c r="K225" s="8">
        <f t="shared" si="38"/>
        <v>13197000</v>
      </c>
      <c r="L225" s="8">
        <f t="shared" si="39"/>
        <v>0</v>
      </c>
      <c r="M225" s="20" t="e">
        <f t="shared" si="40"/>
        <v>#DIV/0!</v>
      </c>
      <c r="N225" s="20">
        <f t="shared" si="41"/>
        <v>0</v>
      </c>
    </row>
    <row r="226" spans="2:14" s="3" customFormat="1" ht="57" hidden="1" customHeight="1" x14ac:dyDescent="0.25">
      <c r="B226" s="9" t="s">
        <v>39</v>
      </c>
      <c r="C226" s="9" t="s">
        <v>253</v>
      </c>
      <c r="D226" s="13" t="s">
        <v>349</v>
      </c>
      <c r="E226" s="8"/>
      <c r="F226" s="8"/>
      <c r="G226" s="8"/>
      <c r="H226" s="8">
        <v>13197000</v>
      </c>
      <c r="I226" s="8">
        <v>0</v>
      </c>
      <c r="J226" s="8">
        <v>0</v>
      </c>
      <c r="K226" s="8">
        <f t="shared" si="38"/>
        <v>13197000</v>
      </c>
      <c r="L226" s="8">
        <f t="shared" si="39"/>
        <v>0</v>
      </c>
      <c r="M226" s="20" t="e">
        <f t="shared" si="40"/>
        <v>#DIV/0!</v>
      </c>
      <c r="N226" s="20">
        <f t="shared" si="41"/>
        <v>0</v>
      </c>
    </row>
    <row r="227" spans="2:14" s="3" customFormat="1" ht="113.25" hidden="1" customHeight="1" x14ac:dyDescent="0.25">
      <c r="B227" s="9" t="s">
        <v>3</v>
      </c>
      <c r="C227" s="9" t="s">
        <v>254</v>
      </c>
      <c r="D227" s="13" t="s">
        <v>350</v>
      </c>
      <c r="E227" s="8"/>
      <c r="F227" s="8"/>
      <c r="G227" s="8"/>
      <c r="H227" s="8">
        <v>5690000</v>
      </c>
      <c r="I227" s="8">
        <v>0</v>
      </c>
      <c r="J227" s="8">
        <v>0</v>
      </c>
      <c r="K227" s="8">
        <f t="shared" si="38"/>
        <v>5690000</v>
      </c>
      <c r="L227" s="8">
        <f t="shared" si="39"/>
        <v>0</v>
      </c>
      <c r="M227" s="20" t="e">
        <f t="shared" si="40"/>
        <v>#DIV/0!</v>
      </c>
      <c r="N227" s="20">
        <f t="shared" si="41"/>
        <v>0</v>
      </c>
    </row>
    <row r="228" spans="2:14" s="3" customFormat="1" ht="113.25" hidden="1" customHeight="1" x14ac:dyDescent="0.25">
      <c r="B228" s="9" t="s">
        <v>39</v>
      </c>
      <c r="C228" s="9" t="s">
        <v>254</v>
      </c>
      <c r="D228" s="13" t="s">
        <v>350</v>
      </c>
      <c r="E228" s="8"/>
      <c r="F228" s="8"/>
      <c r="G228" s="8"/>
      <c r="H228" s="8">
        <v>5690000</v>
      </c>
      <c r="I228" s="8">
        <v>0</v>
      </c>
      <c r="J228" s="8">
        <v>0</v>
      </c>
      <c r="K228" s="8">
        <f t="shared" si="38"/>
        <v>5690000</v>
      </c>
      <c r="L228" s="8">
        <f t="shared" si="39"/>
        <v>0</v>
      </c>
      <c r="M228" s="20" t="e">
        <f t="shared" si="40"/>
        <v>#DIV/0!</v>
      </c>
      <c r="N228" s="20">
        <f t="shared" si="41"/>
        <v>0</v>
      </c>
    </row>
    <row r="229" spans="2:14" s="3" customFormat="1" ht="34.5" hidden="1" customHeight="1" x14ac:dyDescent="0.25">
      <c r="B229" s="9" t="s">
        <v>3</v>
      </c>
      <c r="C229" s="9" t="s">
        <v>255</v>
      </c>
      <c r="D229" s="13" t="s">
        <v>351</v>
      </c>
      <c r="E229" s="8"/>
      <c r="F229" s="8"/>
      <c r="G229" s="8"/>
      <c r="H229" s="8">
        <v>6007000</v>
      </c>
      <c r="I229" s="8">
        <v>0</v>
      </c>
      <c r="J229" s="8">
        <v>0</v>
      </c>
      <c r="K229" s="8">
        <f t="shared" si="38"/>
        <v>6007000</v>
      </c>
      <c r="L229" s="8">
        <f t="shared" si="39"/>
        <v>0</v>
      </c>
      <c r="M229" s="20" t="e">
        <f t="shared" si="40"/>
        <v>#DIV/0!</v>
      </c>
      <c r="N229" s="20">
        <f t="shared" si="41"/>
        <v>0</v>
      </c>
    </row>
    <row r="230" spans="2:14" s="3" customFormat="1" ht="34.5" hidden="1" customHeight="1" x14ac:dyDescent="0.25">
      <c r="B230" s="9" t="s">
        <v>39</v>
      </c>
      <c r="C230" s="9" t="s">
        <v>255</v>
      </c>
      <c r="D230" s="13" t="s">
        <v>351</v>
      </c>
      <c r="E230" s="8"/>
      <c r="F230" s="8"/>
      <c r="G230" s="8"/>
      <c r="H230" s="8">
        <v>6007000</v>
      </c>
      <c r="I230" s="8">
        <v>0</v>
      </c>
      <c r="J230" s="8">
        <v>0</v>
      </c>
      <c r="K230" s="8">
        <f t="shared" si="38"/>
        <v>6007000</v>
      </c>
      <c r="L230" s="8">
        <f t="shared" si="39"/>
        <v>0</v>
      </c>
      <c r="M230" s="20" t="e">
        <f t="shared" si="40"/>
        <v>#DIV/0!</v>
      </c>
      <c r="N230" s="20">
        <f t="shared" si="41"/>
        <v>0</v>
      </c>
    </row>
    <row r="231" spans="2:14" s="3" customFormat="1" ht="45.75" hidden="1" customHeight="1" x14ac:dyDescent="0.25">
      <c r="B231" s="9" t="s">
        <v>3</v>
      </c>
      <c r="C231" s="9" t="s">
        <v>256</v>
      </c>
      <c r="D231" s="13" t="s">
        <v>352</v>
      </c>
      <c r="E231" s="8"/>
      <c r="F231" s="8"/>
      <c r="G231" s="8"/>
      <c r="H231" s="8">
        <v>632000</v>
      </c>
      <c r="I231" s="8">
        <v>0</v>
      </c>
      <c r="J231" s="8">
        <v>0</v>
      </c>
      <c r="K231" s="8">
        <f t="shared" si="38"/>
        <v>632000</v>
      </c>
      <c r="L231" s="8">
        <f t="shared" si="39"/>
        <v>0</v>
      </c>
      <c r="M231" s="20" t="e">
        <f t="shared" si="40"/>
        <v>#DIV/0!</v>
      </c>
      <c r="N231" s="20">
        <f t="shared" si="41"/>
        <v>0</v>
      </c>
    </row>
    <row r="232" spans="2:14" s="3" customFormat="1" ht="45.75" hidden="1" customHeight="1" x14ac:dyDescent="0.25">
      <c r="B232" s="9" t="s">
        <v>39</v>
      </c>
      <c r="C232" s="9" t="s">
        <v>256</v>
      </c>
      <c r="D232" s="13" t="s">
        <v>352</v>
      </c>
      <c r="E232" s="8"/>
      <c r="F232" s="8"/>
      <c r="G232" s="8"/>
      <c r="H232" s="8">
        <v>632000</v>
      </c>
      <c r="I232" s="8">
        <v>0</v>
      </c>
      <c r="J232" s="8">
        <v>0</v>
      </c>
      <c r="K232" s="8">
        <f t="shared" si="38"/>
        <v>632000</v>
      </c>
      <c r="L232" s="8">
        <f t="shared" si="39"/>
        <v>0</v>
      </c>
      <c r="M232" s="20" t="e">
        <f t="shared" si="40"/>
        <v>#DIV/0!</v>
      </c>
      <c r="N232" s="20">
        <f t="shared" si="41"/>
        <v>0</v>
      </c>
    </row>
    <row r="233" spans="2:14" s="3" customFormat="1" ht="57" hidden="1" customHeight="1" x14ac:dyDescent="0.25">
      <c r="B233" s="9" t="s">
        <v>3</v>
      </c>
      <c r="C233" s="9" t="s">
        <v>257</v>
      </c>
      <c r="D233" s="13" t="s">
        <v>353</v>
      </c>
      <c r="E233" s="8"/>
      <c r="F233" s="8"/>
      <c r="G233" s="8"/>
      <c r="H233" s="8">
        <v>666000</v>
      </c>
      <c r="I233" s="8">
        <v>0</v>
      </c>
      <c r="J233" s="8">
        <v>0</v>
      </c>
      <c r="K233" s="8">
        <f t="shared" si="38"/>
        <v>666000</v>
      </c>
      <c r="L233" s="8">
        <f t="shared" si="39"/>
        <v>0</v>
      </c>
      <c r="M233" s="20" t="e">
        <f t="shared" si="40"/>
        <v>#DIV/0!</v>
      </c>
      <c r="N233" s="20">
        <f t="shared" si="41"/>
        <v>0</v>
      </c>
    </row>
    <row r="234" spans="2:14" s="3" customFormat="1" ht="57" hidden="1" customHeight="1" x14ac:dyDescent="0.25">
      <c r="B234" s="9" t="s">
        <v>73</v>
      </c>
      <c r="C234" s="9" t="s">
        <v>257</v>
      </c>
      <c r="D234" s="13" t="s">
        <v>353</v>
      </c>
      <c r="E234" s="8"/>
      <c r="F234" s="8"/>
      <c r="G234" s="8"/>
      <c r="H234" s="8">
        <v>666000</v>
      </c>
      <c r="I234" s="8">
        <v>0</v>
      </c>
      <c r="J234" s="8">
        <v>0</v>
      </c>
      <c r="K234" s="8">
        <f t="shared" si="38"/>
        <v>666000</v>
      </c>
      <c r="L234" s="8">
        <f t="shared" si="39"/>
        <v>0</v>
      </c>
      <c r="M234" s="20" t="e">
        <f t="shared" si="40"/>
        <v>#DIV/0!</v>
      </c>
      <c r="N234" s="20">
        <f t="shared" si="41"/>
        <v>0</v>
      </c>
    </row>
    <row r="235" spans="2:14" s="3" customFormat="1" ht="57" hidden="1" customHeight="1" x14ac:dyDescent="0.25">
      <c r="B235" s="9" t="s">
        <v>3</v>
      </c>
      <c r="C235" s="9" t="s">
        <v>258</v>
      </c>
      <c r="D235" s="13" t="s">
        <v>354</v>
      </c>
      <c r="E235" s="8"/>
      <c r="F235" s="8"/>
      <c r="G235" s="8"/>
      <c r="H235" s="8">
        <v>85000</v>
      </c>
      <c r="I235" s="8">
        <v>0</v>
      </c>
      <c r="J235" s="8">
        <v>0</v>
      </c>
      <c r="K235" s="8">
        <f t="shared" si="38"/>
        <v>85000</v>
      </c>
      <c r="L235" s="8">
        <f t="shared" si="39"/>
        <v>0</v>
      </c>
      <c r="M235" s="20" t="e">
        <f t="shared" si="40"/>
        <v>#DIV/0!</v>
      </c>
      <c r="N235" s="20">
        <f t="shared" si="41"/>
        <v>0</v>
      </c>
    </row>
    <row r="236" spans="2:14" s="3" customFormat="1" ht="57" hidden="1" customHeight="1" x14ac:dyDescent="0.25">
      <c r="B236" s="9" t="s">
        <v>73</v>
      </c>
      <c r="C236" s="9" t="s">
        <v>258</v>
      </c>
      <c r="D236" s="13" t="s">
        <v>354</v>
      </c>
      <c r="E236" s="8"/>
      <c r="F236" s="8"/>
      <c r="G236" s="8"/>
      <c r="H236" s="8">
        <v>85000</v>
      </c>
      <c r="I236" s="8">
        <v>0</v>
      </c>
      <c r="J236" s="8">
        <v>0</v>
      </c>
      <c r="K236" s="8">
        <f t="shared" si="38"/>
        <v>85000</v>
      </c>
      <c r="L236" s="8">
        <f t="shared" si="39"/>
        <v>0</v>
      </c>
      <c r="M236" s="20" t="e">
        <f t="shared" si="40"/>
        <v>#DIV/0!</v>
      </c>
      <c r="N236" s="20">
        <f t="shared" si="41"/>
        <v>0</v>
      </c>
    </row>
    <row r="237" spans="2:14" s="3" customFormat="1" ht="79.5" hidden="1" customHeight="1" x14ac:dyDescent="0.25">
      <c r="B237" s="9" t="s">
        <v>3</v>
      </c>
      <c r="C237" s="9" t="s">
        <v>259</v>
      </c>
      <c r="D237" s="13" t="s">
        <v>355</v>
      </c>
      <c r="E237" s="8"/>
      <c r="F237" s="8"/>
      <c r="G237" s="8"/>
      <c r="H237" s="8">
        <v>202841000</v>
      </c>
      <c r="I237" s="8">
        <v>0</v>
      </c>
      <c r="J237" s="8">
        <v>0</v>
      </c>
      <c r="K237" s="8">
        <f t="shared" si="38"/>
        <v>202841000</v>
      </c>
      <c r="L237" s="8">
        <f t="shared" si="39"/>
        <v>0</v>
      </c>
      <c r="M237" s="20" t="e">
        <f t="shared" si="40"/>
        <v>#DIV/0!</v>
      </c>
      <c r="N237" s="20">
        <f t="shared" si="41"/>
        <v>0</v>
      </c>
    </row>
    <row r="238" spans="2:14" s="3" customFormat="1" ht="79.5" hidden="1" customHeight="1" x14ac:dyDescent="0.25">
      <c r="B238" s="9" t="s">
        <v>73</v>
      </c>
      <c r="C238" s="9" t="s">
        <v>259</v>
      </c>
      <c r="D238" s="13" t="s">
        <v>355</v>
      </c>
      <c r="E238" s="8"/>
      <c r="F238" s="8"/>
      <c r="G238" s="8"/>
      <c r="H238" s="8">
        <v>202841000</v>
      </c>
      <c r="I238" s="8">
        <v>0</v>
      </c>
      <c r="J238" s="8">
        <v>0</v>
      </c>
      <c r="K238" s="8">
        <f t="shared" si="38"/>
        <v>202841000</v>
      </c>
      <c r="L238" s="8">
        <f t="shared" si="39"/>
        <v>0</v>
      </c>
      <c r="M238" s="20" t="e">
        <f t="shared" si="40"/>
        <v>#DIV/0!</v>
      </c>
      <c r="N238" s="20">
        <f t="shared" si="41"/>
        <v>0</v>
      </c>
    </row>
    <row r="239" spans="2:14" s="3" customFormat="1" ht="57" hidden="1" customHeight="1" x14ac:dyDescent="0.25">
      <c r="B239" s="9" t="s">
        <v>3</v>
      </c>
      <c r="C239" s="9" t="s">
        <v>260</v>
      </c>
      <c r="D239" s="13" t="s">
        <v>356</v>
      </c>
      <c r="E239" s="8"/>
      <c r="F239" s="8"/>
      <c r="G239" s="8"/>
      <c r="H239" s="8">
        <v>3482000</v>
      </c>
      <c r="I239" s="8">
        <v>0</v>
      </c>
      <c r="J239" s="8">
        <v>0</v>
      </c>
      <c r="K239" s="8">
        <f t="shared" si="38"/>
        <v>3482000</v>
      </c>
      <c r="L239" s="8">
        <f t="shared" si="39"/>
        <v>0</v>
      </c>
      <c r="M239" s="20" t="e">
        <f t="shared" si="40"/>
        <v>#DIV/0!</v>
      </c>
      <c r="N239" s="20">
        <f t="shared" si="41"/>
        <v>0</v>
      </c>
    </row>
    <row r="240" spans="2:14" s="3" customFormat="1" ht="57" hidden="1" customHeight="1" x14ac:dyDescent="0.25">
      <c r="B240" s="9" t="s">
        <v>39</v>
      </c>
      <c r="C240" s="9" t="s">
        <v>260</v>
      </c>
      <c r="D240" s="13" t="s">
        <v>356</v>
      </c>
      <c r="E240" s="8"/>
      <c r="F240" s="8"/>
      <c r="G240" s="8"/>
      <c r="H240" s="8">
        <v>3482000</v>
      </c>
      <c r="I240" s="8">
        <v>0</v>
      </c>
      <c r="J240" s="8">
        <v>0</v>
      </c>
      <c r="K240" s="8">
        <f t="shared" si="38"/>
        <v>3482000</v>
      </c>
      <c r="L240" s="8">
        <f t="shared" si="39"/>
        <v>0</v>
      </c>
      <c r="M240" s="20" t="e">
        <f t="shared" si="40"/>
        <v>#DIV/0!</v>
      </c>
      <c r="N240" s="20">
        <f t="shared" si="41"/>
        <v>0</v>
      </c>
    </row>
    <row r="241" spans="2:14" s="3" customFormat="1" ht="90.75" hidden="1" customHeight="1" x14ac:dyDescent="0.25">
      <c r="B241" s="9" t="s">
        <v>3</v>
      </c>
      <c r="C241" s="9" t="s">
        <v>261</v>
      </c>
      <c r="D241" s="13" t="s">
        <v>357</v>
      </c>
      <c r="E241" s="8"/>
      <c r="F241" s="8"/>
      <c r="G241" s="8"/>
      <c r="H241" s="8">
        <v>4267000</v>
      </c>
      <c r="I241" s="8">
        <v>0</v>
      </c>
      <c r="J241" s="8">
        <v>0</v>
      </c>
      <c r="K241" s="8">
        <f t="shared" si="38"/>
        <v>4267000</v>
      </c>
      <c r="L241" s="8">
        <f t="shared" si="39"/>
        <v>0</v>
      </c>
      <c r="M241" s="20" t="e">
        <f t="shared" si="40"/>
        <v>#DIV/0!</v>
      </c>
      <c r="N241" s="20">
        <f t="shared" si="41"/>
        <v>0</v>
      </c>
    </row>
    <row r="242" spans="2:14" s="3" customFormat="1" ht="90.75" hidden="1" customHeight="1" x14ac:dyDescent="0.25">
      <c r="B242" s="9" t="s">
        <v>39</v>
      </c>
      <c r="C242" s="9" t="s">
        <v>261</v>
      </c>
      <c r="D242" s="13" t="s">
        <v>357</v>
      </c>
      <c r="E242" s="8"/>
      <c r="F242" s="8"/>
      <c r="G242" s="8"/>
      <c r="H242" s="8">
        <v>4267000</v>
      </c>
      <c r="I242" s="8">
        <v>0</v>
      </c>
      <c r="J242" s="8">
        <v>0</v>
      </c>
      <c r="K242" s="8">
        <f t="shared" si="38"/>
        <v>4267000</v>
      </c>
      <c r="L242" s="8">
        <f t="shared" si="39"/>
        <v>0</v>
      </c>
      <c r="M242" s="20" t="e">
        <f t="shared" si="40"/>
        <v>#DIV/0!</v>
      </c>
      <c r="N242" s="20">
        <f t="shared" si="41"/>
        <v>0</v>
      </c>
    </row>
    <row r="243" spans="2:14" s="3" customFormat="1" ht="45.75" hidden="1" customHeight="1" x14ac:dyDescent="0.25">
      <c r="B243" s="9" t="s">
        <v>3</v>
      </c>
      <c r="C243" s="9" t="s">
        <v>262</v>
      </c>
      <c r="D243" s="13" t="s">
        <v>263</v>
      </c>
      <c r="E243" s="8"/>
      <c r="F243" s="8"/>
      <c r="G243" s="8"/>
      <c r="H243" s="8">
        <v>166208000</v>
      </c>
      <c r="I243" s="8">
        <v>0</v>
      </c>
      <c r="J243" s="8">
        <v>0</v>
      </c>
      <c r="K243" s="8">
        <f t="shared" si="38"/>
        <v>166208000</v>
      </c>
      <c r="L243" s="8">
        <f t="shared" si="39"/>
        <v>0</v>
      </c>
      <c r="M243" s="20" t="e">
        <f t="shared" si="40"/>
        <v>#DIV/0!</v>
      </c>
      <c r="N243" s="20">
        <f t="shared" si="41"/>
        <v>0</v>
      </c>
    </row>
    <row r="244" spans="2:14" s="3" customFormat="1" ht="45.75" hidden="1" customHeight="1" x14ac:dyDescent="0.25">
      <c r="B244" s="9" t="s">
        <v>3</v>
      </c>
      <c r="C244" s="9" t="s">
        <v>264</v>
      </c>
      <c r="D244" s="13" t="s">
        <v>265</v>
      </c>
      <c r="E244" s="8"/>
      <c r="F244" s="8"/>
      <c r="G244" s="8"/>
      <c r="H244" s="8">
        <v>166208000</v>
      </c>
      <c r="I244" s="8">
        <v>0</v>
      </c>
      <c r="J244" s="8">
        <v>0</v>
      </c>
      <c r="K244" s="8">
        <f t="shared" si="38"/>
        <v>166208000</v>
      </c>
      <c r="L244" s="8">
        <f t="shared" si="39"/>
        <v>0</v>
      </c>
      <c r="M244" s="20" t="e">
        <f t="shared" si="40"/>
        <v>#DIV/0!</v>
      </c>
      <c r="N244" s="20">
        <f t="shared" si="41"/>
        <v>0</v>
      </c>
    </row>
    <row r="245" spans="2:14" s="3" customFormat="1" ht="57" hidden="1" customHeight="1" x14ac:dyDescent="0.25">
      <c r="B245" s="9" t="s">
        <v>3</v>
      </c>
      <c r="C245" s="9" t="s">
        <v>266</v>
      </c>
      <c r="D245" s="13" t="s">
        <v>267</v>
      </c>
      <c r="E245" s="8"/>
      <c r="F245" s="8"/>
      <c r="G245" s="8"/>
      <c r="H245" s="8">
        <v>6210000</v>
      </c>
      <c r="I245" s="8">
        <v>0</v>
      </c>
      <c r="J245" s="8">
        <v>0</v>
      </c>
      <c r="K245" s="8">
        <f t="shared" si="38"/>
        <v>6210000</v>
      </c>
      <c r="L245" s="8">
        <f t="shared" si="39"/>
        <v>0</v>
      </c>
      <c r="M245" s="20" t="e">
        <f t="shared" si="40"/>
        <v>#DIV/0!</v>
      </c>
      <c r="N245" s="20">
        <f t="shared" si="41"/>
        <v>0</v>
      </c>
    </row>
    <row r="246" spans="2:14" s="3" customFormat="1" ht="57" hidden="1" customHeight="1" x14ac:dyDescent="0.25">
      <c r="B246" s="9" t="s">
        <v>146</v>
      </c>
      <c r="C246" s="9" t="s">
        <v>266</v>
      </c>
      <c r="D246" s="13" t="s">
        <v>267</v>
      </c>
      <c r="E246" s="8"/>
      <c r="F246" s="8"/>
      <c r="G246" s="8"/>
      <c r="H246" s="8">
        <v>6210000</v>
      </c>
      <c r="I246" s="8">
        <v>0</v>
      </c>
      <c r="J246" s="8">
        <v>0</v>
      </c>
      <c r="K246" s="8">
        <f t="shared" si="38"/>
        <v>6210000</v>
      </c>
      <c r="L246" s="8">
        <f t="shared" si="39"/>
        <v>0</v>
      </c>
      <c r="M246" s="20" t="e">
        <f t="shared" si="40"/>
        <v>#DIV/0!</v>
      </c>
      <c r="N246" s="20">
        <f t="shared" si="41"/>
        <v>0</v>
      </c>
    </row>
    <row r="247" spans="2:14" s="3" customFormat="1" ht="57" hidden="1" customHeight="1" x14ac:dyDescent="0.25">
      <c r="B247" s="9" t="s">
        <v>3</v>
      </c>
      <c r="C247" s="9" t="s">
        <v>268</v>
      </c>
      <c r="D247" s="13" t="s">
        <v>269</v>
      </c>
      <c r="E247" s="8"/>
      <c r="F247" s="8"/>
      <c r="G247" s="8"/>
      <c r="H247" s="8">
        <v>1584000</v>
      </c>
      <c r="I247" s="8">
        <v>0</v>
      </c>
      <c r="J247" s="8">
        <v>0</v>
      </c>
      <c r="K247" s="8">
        <f t="shared" si="38"/>
        <v>1584000</v>
      </c>
      <c r="L247" s="8">
        <f t="shared" si="39"/>
        <v>0</v>
      </c>
      <c r="M247" s="20" t="e">
        <f t="shared" si="40"/>
        <v>#DIV/0!</v>
      </c>
      <c r="N247" s="20">
        <f t="shared" si="41"/>
        <v>0</v>
      </c>
    </row>
    <row r="248" spans="2:14" s="3" customFormat="1" ht="57" hidden="1" customHeight="1" x14ac:dyDescent="0.25">
      <c r="B248" s="9" t="s">
        <v>73</v>
      </c>
      <c r="C248" s="9" t="s">
        <v>268</v>
      </c>
      <c r="D248" s="13" t="s">
        <v>269</v>
      </c>
      <c r="E248" s="8"/>
      <c r="F248" s="8"/>
      <c r="G248" s="8"/>
      <c r="H248" s="8">
        <v>1584000</v>
      </c>
      <c r="I248" s="8">
        <v>0</v>
      </c>
      <c r="J248" s="8">
        <v>0</v>
      </c>
      <c r="K248" s="8">
        <f t="shared" si="38"/>
        <v>1584000</v>
      </c>
      <c r="L248" s="8">
        <f t="shared" si="39"/>
        <v>0</v>
      </c>
      <c r="M248" s="20" t="e">
        <f t="shared" si="40"/>
        <v>#DIV/0!</v>
      </c>
      <c r="N248" s="20">
        <f t="shared" si="41"/>
        <v>0</v>
      </c>
    </row>
    <row r="249" spans="2:14" s="3" customFormat="1" ht="57" hidden="1" customHeight="1" x14ac:dyDescent="0.25">
      <c r="B249" s="9" t="s">
        <v>3</v>
      </c>
      <c r="C249" s="9" t="s">
        <v>270</v>
      </c>
      <c r="D249" s="13" t="s">
        <v>271</v>
      </c>
      <c r="E249" s="8"/>
      <c r="F249" s="8"/>
      <c r="G249" s="8"/>
      <c r="H249" s="8">
        <v>158414000</v>
      </c>
      <c r="I249" s="8">
        <v>0</v>
      </c>
      <c r="J249" s="8">
        <v>0</v>
      </c>
      <c r="K249" s="8">
        <f t="shared" si="38"/>
        <v>158414000</v>
      </c>
      <c r="L249" s="8">
        <f t="shared" si="39"/>
        <v>0</v>
      </c>
      <c r="M249" s="20" t="e">
        <f t="shared" si="40"/>
        <v>#DIV/0!</v>
      </c>
      <c r="N249" s="20">
        <f t="shared" si="41"/>
        <v>0</v>
      </c>
    </row>
    <row r="250" spans="2:14" s="3" customFormat="1" ht="57" hidden="1" customHeight="1" x14ac:dyDescent="0.25">
      <c r="B250" s="9" t="s">
        <v>73</v>
      </c>
      <c r="C250" s="9" t="s">
        <v>270</v>
      </c>
      <c r="D250" s="13" t="s">
        <v>271</v>
      </c>
      <c r="E250" s="8"/>
      <c r="F250" s="8"/>
      <c r="G250" s="8"/>
      <c r="H250" s="8">
        <v>158414000</v>
      </c>
      <c r="I250" s="8">
        <v>0</v>
      </c>
      <c r="J250" s="8">
        <v>0</v>
      </c>
      <c r="K250" s="8">
        <f t="shared" si="38"/>
        <v>158414000</v>
      </c>
      <c r="L250" s="8">
        <f t="shared" si="39"/>
        <v>0</v>
      </c>
      <c r="M250" s="20" t="e">
        <f t="shared" si="40"/>
        <v>#DIV/0!</v>
      </c>
      <c r="N250" s="20">
        <f t="shared" si="41"/>
        <v>0</v>
      </c>
    </row>
    <row r="251" spans="2:14" s="3" customFormat="1" ht="34.5" hidden="1" customHeight="1" x14ac:dyDescent="0.25">
      <c r="B251" s="9" t="s">
        <v>3</v>
      </c>
      <c r="C251" s="9" t="s">
        <v>272</v>
      </c>
      <c r="D251" s="13" t="s">
        <v>273</v>
      </c>
      <c r="E251" s="8"/>
      <c r="F251" s="8"/>
      <c r="G251" s="8"/>
      <c r="H251" s="8">
        <v>117883000</v>
      </c>
      <c r="I251" s="8">
        <v>0</v>
      </c>
      <c r="J251" s="8">
        <v>0</v>
      </c>
      <c r="K251" s="8">
        <f t="shared" si="38"/>
        <v>117883000</v>
      </c>
      <c r="L251" s="8">
        <f t="shared" si="39"/>
        <v>0</v>
      </c>
      <c r="M251" s="20" t="e">
        <f t="shared" si="40"/>
        <v>#DIV/0!</v>
      </c>
      <c r="N251" s="20">
        <f t="shared" si="41"/>
        <v>0</v>
      </c>
    </row>
    <row r="252" spans="2:14" s="3" customFormat="1" ht="34.5" hidden="1" customHeight="1" x14ac:dyDescent="0.25">
      <c r="B252" s="9" t="s">
        <v>3</v>
      </c>
      <c r="C252" s="9" t="s">
        <v>274</v>
      </c>
      <c r="D252" s="13" t="s">
        <v>275</v>
      </c>
      <c r="E252" s="8"/>
      <c r="F252" s="8"/>
      <c r="G252" s="8"/>
      <c r="H252" s="8">
        <v>117883000</v>
      </c>
      <c r="I252" s="8">
        <v>0</v>
      </c>
      <c r="J252" s="8">
        <v>0</v>
      </c>
      <c r="K252" s="8">
        <f t="shared" si="38"/>
        <v>117883000</v>
      </c>
      <c r="L252" s="8">
        <f t="shared" si="39"/>
        <v>0</v>
      </c>
      <c r="M252" s="20" t="e">
        <f t="shared" si="40"/>
        <v>#DIV/0!</v>
      </c>
      <c r="N252" s="20">
        <f t="shared" si="41"/>
        <v>0</v>
      </c>
    </row>
    <row r="253" spans="2:14" s="3" customFormat="1" ht="34.5" hidden="1" customHeight="1" x14ac:dyDescent="0.25">
      <c r="B253" s="9" t="s">
        <v>39</v>
      </c>
      <c r="C253" s="9" t="s">
        <v>274</v>
      </c>
      <c r="D253" s="13" t="s">
        <v>275</v>
      </c>
      <c r="E253" s="8"/>
      <c r="F253" s="8"/>
      <c r="G253" s="8"/>
      <c r="H253" s="8">
        <v>117883000</v>
      </c>
      <c r="I253" s="8">
        <v>0</v>
      </c>
      <c r="J253" s="8">
        <v>0</v>
      </c>
      <c r="K253" s="8">
        <f t="shared" si="38"/>
        <v>117883000</v>
      </c>
      <c r="L253" s="8">
        <f t="shared" si="39"/>
        <v>0</v>
      </c>
      <c r="M253" s="20" t="e">
        <f t="shared" si="40"/>
        <v>#DIV/0!</v>
      </c>
      <c r="N253" s="20">
        <f t="shared" si="41"/>
        <v>0</v>
      </c>
    </row>
    <row r="254" spans="2:14" s="3" customFormat="1" ht="34.5" hidden="1" customHeight="1" x14ac:dyDescent="0.25">
      <c r="B254" s="9" t="s">
        <v>3</v>
      </c>
      <c r="C254" s="9" t="s">
        <v>276</v>
      </c>
      <c r="D254" s="13" t="s">
        <v>358</v>
      </c>
      <c r="E254" s="8"/>
      <c r="F254" s="8"/>
      <c r="G254" s="8"/>
      <c r="H254" s="8">
        <v>6000</v>
      </c>
      <c r="I254" s="8">
        <v>0</v>
      </c>
      <c r="J254" s="8">
        <v>0</v>
      </c>
      <c r="K254" s="8">
        <f t="shared" si="38"/>
        <v>6000</v>
      </c>
      <c r="L254" s="8">
        <f t="shared" si="39"/>
        <v>0</v>
      </c>
      <c r="M254" s="20" t="e">
        <f t="shared" si="40"/>
        <v>#DIV/0!</v>
      </c>
      <c r="N254" s="20">
        <f t="shared" si="41"/>
        <v>0</v>
      </c>
    </row>
    <row r="255" spans="2:14" s="3" customFormat="1" ht="34.5" hidden="1" customHeight="1" x14ac:dyDescent="0.25">
      <c r="B255" s="9" t="s">
        <v>3</v>
      </c>
      <c r="C255" s="9" t="s">
        <v>277</v>
      </c>
      <c r="D255" s="13" t="s">
        <v>359</v>
      </c>
      <c r="E255" s="8"/>
      <c r="F255" s="8"/>
      <c r="G255" s="8"/>
      <c r="H255" s="8">
        <v>6000</v>
      </c>
      <c r="I255" s="8">
        <v>0</v>
      </c>
      <c r="J255" s="8">
        <v>0</v>
      </c>
      <c r="K255" s="8">
        <f t="shared" si="38"/>
        <v>6000</v>
      </c>
      <c r="L255" s="8">
        <f t="shared" si="39"/>
        <v>0</v>
      </c>
      <c r="M255" s="20" t="e">
        <f t="shared" si="40"/>
        <v>#DIV/0!</v>
      </c>
      <c r="N255" s="20">
        <f t="shared" si="41"/>
        <v>0</v>
      </c>
    </row>
    <row r="256" spans="2:14" s="3" customFormat="1" ht="34.5" hidden="1" customHeight="1" x14ac:dyDescent="0.25">
      <c r="B256" s="9" t="s">
        <v>39</v>
      </c>
      <c r="C256" s="9" t="s">
        <v>277</v>
      </c>
      <c r="D256" s="13" t="s">
        <v>359</v>
      </c>
      <c r="E256" s="8"/>
      <c r="F256" s="8"/>
      <c r="G256" s="8"/>
      <c r="H256" s="8">
        <v>6000</v>
      </c>
      <c r="I256" s="8">
        <v>0</v>
      </c>
      <c r="J256" s="8">
        <v>0</v>
      </c>
      <c r="K256" s="8">
        <f t="shared" si="38"/>
        <v>6000</v>
      </c>
      <c r="L256" s="8">
        <f t="shared" si="39"/>
        <v>0</v>
      </c>
      <c r="M256" s="20" t="e">
        <f t="shared" si="40"/>
        <v>#DIV/0!</v>
      </c>
      <c r="N256" s="20">
        <f t="shared" si="41"/>
        <v>0</v>
      </c>
    </row>
    <row r="257" spans="2:14" s="3" customFormat="1" ht="15" hidden="1" customHeight="1" x14ac:dyDescent="0.25">
      <c r="B257" s="9" t="s">
        <v>3</v>
      </c>
      <c r="C257" s="9" t="s">
        <v>278</v>
      </c>
      <c r="D257" s="13" t="s">
        <v>279</v>
      </c>
      <c r="E257" s="8"/>
      <c r="F257" s="8"/>
      <c r="G257" s="8"/>
      <c r="H257" s="8">
        <v>1720000</v>
      </c>
      <c r="I257" s="8">
        <v>0</v>
      </c>
      <c r="J257" s="8">
        <v>0</v>
      </c>
      <c r="K257" s="8">
        <f t="shared" si="38"/>
        <v>1720000</v>
      </c>
      <c r="L257" s="8">
        <f t="shared" si="39"/>
        <v>0</v>
      </c>
      <c r="M257" s="20" t="e">
        <f t="shared" si="40"/>
        <v>#DIV/0!</v>
      </c>
      <c r="N257" s="20">
        <f t="shared" si="41"/>
        <v>0</v>
      </c>
    </row>
    <row r="258" spans="2:14" s="3" customFormat="1" ht="23.25" hidden="1" customHeight="1" x14ac:dyDescent="0.25">
      <c r="B258" s="9" t="s">
        <v>3</v>
      </c>
      <c r="C258" s="9" t="s">
        <v>280</v>
      </c>
      <c r="D258" s="13" t="s">
        <v>281</v>
      </c>
      <c r="E258" s="8"/>
      <c r="F258" s="8"/>
      <c r="G258" s="8"/>
      <c r="H258" s="8">
        <v>1720000</v>
      </c>
      <c r="I258" s="8">
        <v>0</v>
      </c>
      <c r="J258" s="8">
        <v>0</v>
      </c>
      <c r="K258" s="8">
        <f t="shared" si="38"/>
        <v>1720000</v>
      </c>
      <c r="L258" s="8">
        <f t="shared" si="39"/>
        <v>0</v>
      </c>
      <c r="M258" s="20" t="e">
        <f t="shared" si="40"/>
        <v>#DIV/0!</v>
      </c>
      <c r="N258" s="20">
        <f t="shared" si="41"/>
        <v>0</v>
      </c>
    </row>
    <row r="259" spans="2:14" s="3" customFormat="1" ht="23.25" hidden="1" customHeight="1" x14ac:dyDescent="0.25">
      <c r="B259" s="9" t="s">
        <v>39</v>
      </c>
      <c r="C259" s="9" t="s">
        <v>280</v>
      </c>
      <c r="D259" s="13" t="s">
        <v>281</v>
      </c>
      <c r="E259" s="8"/>
      <c r="F259" s="8"/>
      <c r="G259" s="8"/>
      <c r="H259" s="8">
        <v>1720000</v>
      </c>
      <c r="I259" s="8">
        <v>0</v>
      </c>
      <c r="J259" s="8">
        <v>0</v>
      </c>
      <c r="K259" s="8">
        <f t="shared" si="38"/>
        <v>1720000</v>
      </c>
      <c r="L259" s="8">
        <f t="shared" si="39"/>
        <v>0</v>
      </c>
      <c r="M259" s="20" t="e">
        <f t="shared" si="40"/>
        <v>#DIV/0!</v>
      </c>
      <c r="N259" s="20">
        <f t="shared" si="41"/>
        <v>0</v>
      </c>
    </row>
    <row r="260" spans="2:14" s="3" customFormat="1" ht="15" hidden="1" customHeight="1" x14ac:dyDescent="0.25">
      <c r="B260" s="9" t="s">
        <v>3</v>
      </c>
      <c r="C260" s="9" t="s">
        <v>282</v>
      </c>
      <c r="D260" s="13" t="s">
        <v>283</v>
      </c>
      <c r="E260" s="8"/>
      <c r="F260" s="8"/>
      <c r="G260" s="8"/>
      <c r="H260" s="8">
        <v>5425978000</v>
      </c>
      <c r="I260" s="8">
        <v>0</v>
      </c>
      <c r="J260" s="8">
        <v>0</v>
      </c>
      <c r="K260" s="8">
        <f t="shared" si="38"/>
        <v>5425978000</v>
      </c>
      <c r="L260" s="8">
        <f t="shared" si="39"/>
        <v>0</v>
      </c>
      <c r="M260" s="20" t="e">
        <f t="shared" si="40"/>
        <v>#DIV/0!</v>
      </c>
      <c r="N260" s="20">
        <f t="shared" si="41"/>
        <v>0</v>
      </c>
    </row>
    <row r="261" spans="2:14" s="3" customFormat="1" ht="15" hidden="1" customHeight="1" x14ac:dyDescent="0.25">
      <c r="B261" s="9" t="s">
        <v>3</v>
      </c>
      <c r="C261" s="9" t="s">
        <v>284</v>
      </c>
      <c r="D261" s="13" t="s">
        <v>285</v>
      </c>
      <c r="E261" s="8"/>
      <c r="F261" s="8"/>
      <c r="G261" s="8"/>
      <c r="H261" s="8">
        <v>5425978000</v>
      </c>
      <c r="I261" s="8">
        <v>0</v>
      </c>
      <c r="J261" s="8">
        <v>0</v>
      </c>
      <c r="K261" s="8">
        <f t="shared" si="38"/>
        <v>5425978000</v>
      </c>
      <c r="L261" s="8">
        <f t="shared" si="39"/>
        <v>0</v>
      </c>
      <c r="M261" s="20" t="e">
        <f t="shared" si="40"/>
        <v>#DIV/0!</v>
      </c>
      <c r="N261" s="20">
        <f t="shared" si="41"/>
        <v>0</v>
      </c>
    </row>
    <row r="262" spans="2:14" s="3" customFormat="1" ht="102" hidden="1" customHeight="1" x14ac:dyDescent="0.25">
      <c r="B262" s="9" t="s">
        <v>3</v>
      </c>
      <c r="C262" s="9" t="s">
        <v>286</v>
      </c>
      <c r="D262" s="13" t="s">
        <v>287</v>
      </c>
      <c r="E262" s="8"/>
      <c r="F262" s="8"/>
      <c r="G262" s="8"/>
      <c r="H262" s="8">
        <v>3245915000</v>
      </c>
      <c r="I262" s="8">
        <v>0</v>
      </c>
      <c r="J262" s="8">
        <v>0</v>
      </c>
      <c r="K262" s="8">
        <f t="shared" si="38"/>
        <v>3245915000</v>
      </c>
      <c r="L262" s="8">
        <f t="shared" si="39"/>
        <v>0</v>
      </c>
      <c r="M262" s="20" t="e">
        <f t="shared" si="40"/>
        <v>#DIV/0!</v>
      </c>
      <c r="N262" s="20">
        <f t="shared" si="41"/>
        <v>0</v>
      </c>
    </row>
    <row r="263" spans="2:14" s="3" customFormat="1" ht="102" hidden="1" customHeight="1" x14ac:dyDescent="0.25">
      <c r="B263" s="9" t="s">
        <v>73</v>
      </c>
      <c r="C263" s="9" t="s">
        <v>286</v>
      </c>
      <c r="D263" s="13" t="s">
        <v>287</v>
      </c>
      <c r="E263" s="8"/>
      <c r="F263" s="8"/>
      <c r="G263" s="8"/>
      <c r="H263" s="8">
        <v>3245915000</v>
      </c>
      <c r="I263" s="8">
        <v>0</v>
      </c>
      <c r="J263" s="8">
        <v>0</v>
      </c>
      <c r="K263" s="8">
        <f t="shared" si="38"/>
        <v>3245915000</v>
      </c>
      <c r="L263" s="8">
        <f t="shared" si="39"/>
        <v>0</v>
      </c>
      <c r="M263" s="20" t="e">
        <f t="shared" si="40"/>
        <v>#DIV/0!</v>
      </c>
      <c r="N263" s="20">
        <f t="shared" si="41"/>
        <v>0</v>
      </c>
    </row>
    <row r="264" spans="2:14" s="3" customFormat="1" ht="90.75" hidden="1" customHeight="1" x14ac:dyDescent="0.25">
      <c r="B264" s="9" t="s">
        <v>3</v>
      </c>
      <c r="C264" s="9" t="s">
        <v>288</v>
      </c>
      <c r="D264" s="13" t="s">
        <v>289</v>
      </c>
      <c r="E264" s="8"/>
      <c r="F264" s="8"/>
      <c r="G264" s="8"/>
      <c r="H264" s="8">
        <v>191611000</v>
      </c>
      <c r="I264" s="8">
        <v>0</v>
      </c>
      <c r="J264" s="8">
        <v>0</v>
      </c>
      <c r="K264" s="8">
        <f t="shared" si="38"/>
        <v>191611000</v>
      </c>
      <c r="L264" s="8">
        <f t="shared" si="39"/>
        <v>0</v>
      </c>
      <c r="M264" s="20" t="e">
        <f t="shared" si="40"/>
        <v>#DIV/0!</v>
      </c>
      <c r="N264" s="20">
        <f t="shared" si="41"/>
        <v>0</v>
      </c>
    </row>
    <row r="265" spans="2:14" s="3" customFormat="1" ht="90.75" hidden="1" customHeight="1" x14ac:dyDescent="0.25">
      <c r="B265" s="9" t="s">
        <v>73</v>
      </c>
      <c r="C265" s="9" t="s">
        <v>288</v>
      </c>
      <c r="D265" s="13" t="s">
        <v>289</v>
      </c>
      <c r="E265" s="8"/>
      <c r="F265" s="8"/>
      <c r="G265" s="8"/>
      <c r="H265" s="8">
        <v>191611000</v>
      </c>
      <c r="I265" s="8">
        <v>0</v>
      </c>
      <c r="J265" s="8">
        <v>0</v>
      </c>
      <c r="K265" s="8">
        <f t="shared" si="38"/>
        <v>191611000</v>
      </c>
      <c r="L265" s="8">
        <f t="shared" si="39"/>
        <v>0</v>
      </c>
      <c r="M265" s="20" t="e">
        <f t="shared" si="40"/>
        <v>#DIV/0!</v>
      </c>
      <c r="N265" s="20">
        <f t="shared" si="41"/>
        <v>0</v>
      </c>
    </row>
    <row r="266" spans="2:14" s="3" customFormat="1" ht="57" hidden="1" customHeight="1" x14ac:dyDescent="0.25">
      <c r="B266" s="9" t="s">
        <v>3</v>
      </c>
      <c r="C266" s="9" t="s">
        <v>290</v>
      </c>
      <c r="D266" s="13" t="s">
        <v>291</v>
      </c>
      <c r="E266" s="8"/>
      <c r="F266" s="8"/>
      <c r="G266" s="8"/>
      <c r="H266" s="8">
        <v>105426000</v>
      </c>
      <c r="I266" s="8">
        <v>0</v>
      </c>
      <c r="J266" s="8">
        <v>0</v>
      </c>
      <c r="K266" s="8">
        <f t="shared" ref="K266:K287" si="42">H266-F266</f>
        <v>105426000</v>
      </c>
      <c r="L266" s="8">
        <f t="shared" ref="L266:L287" si="43">J266-G266</f>
        <v>0</v>
      </c>
      <c r="M266" s="20" t="e">
        <f t="shared" ref="M266:M287" si="44">G266/F266*100</f>
        <v>#DIV/0!</v>
      </c>
      <c r="N266" s="20">
        <f t="shared" ref="N266:N287" si="45">J266/H266*100</f>
        <v>0</v>
      </c>
    </row>
    <row r="267" spans="2:14" s="3" customFormat="1" ht="57" hidden="1" customHeight="1" x14ac:dyDescent="0.25">
      <c r="B267" s="9" t="s">
        <v>73</v>
      </c>
      <c r="C267" s="9" t="s">
        <v>290</v>
      </c>
      <c r="D267" s="13" t="s">
        <v>291</v>
      </c>
      <c r="E267" s="8"/>
      <c r="F267" s="8"/>
      <c r="G267" s="8"/>
      <c r="H267" s="8">
        <v>105426000</v>
      </c>
      <c r="I267" s="8">
        <v>0</v>
      </c>
      <c r="J267" s="8">
        <v>0</v>
      </c>
      <c r="K267" s="8">
        <f t="shared" si="42"/>
        <v>105426000</v>
      </c>
      <c r="L267" s="8">
        <f t="shared" si="43"/>
        <v>0</v>
      </c>
      <c r="M267" s="20" t="e">
        <f t="shared" si="44"/>
        <v>#DIV/0!</v>
      </c>
      <c r="N267" s="20">
        <f t="shared" si="45"/>
        <v>0</v>
      </c>
    </row>
    <row r="268" spans="2:14" s="3" customFormat="1" ht="79.5" hidden="1" customHeight="1" x14ac:dyDescent="0.25">
      <c r="B268" s="9" t="s">
        <v>3</v>
      </c>
      <c r="C268" s="9" t="s">
        <v>292</v>
      </c>
      <c r="D268" s="13" t="s">
        <v>293</v>
      </c>
      <c r="E268" s="8"/>
      <c r="F268" s="8"/>
      <c r="G268" s="8"/>
      <c r="H268" s="8">
        <v>1883026000</v>
      </c>
      <c r="I268" s="8">
        <v>0</v>
      </c>
      <c r="J268" s="8">
        <v>0</v>
      </c>
      <c r="K268" s="8">
        <f t="shared" si="42"/>
        <v>1883026000</v>
      </c>
      <c r="L268" s="8">
        <f t="shared" si="43"/>
        <v>0</v>
      </c>
      <c r="M268" s="20" t="e">
        <f t="shared" si="44"/>
        <v>#DIV/0!</v>
      </c>
      <c r="N268" s="20">
        <f t="shared" si="45"/>
        <v>0</v>
      </c>
    </row>
    <row r="269" spans="2:14" s="3" customFormat="1" ht="79.5" hidden="1" customHeight="1" x14ac:dyDescent="0.25">
      <c r="B269" s="9" t="s">
        <v>73</v>
      </c>
      <c r="C269" s="9" t="s">
        <v>292</v>
      </c>
      <c r="D269" s="13" t="s">
        <v>293</v>
      </c>
      <c r="E269" s="8"/>
      <c r="F269" s="8"/>
      <c r="G269" s="8"/>
      <c r="H269" s="8">
        <v>1883026000</v>
      </c>
      <c r="I269" s="8">
        <v>0</v>
      </c>
      <c r="J269" s="8">
        <v>0</v>
      </c>
      <c r="K269" s="8">
        <f t="shared" si="42"/>
        <v>1883026000</v>
      </c>
      <c r="L269" s="8">
        <f t="shared" si="43"/>
        <v>0</v>
      </c>
      <c r="M269" s="20" t="e">
        <f t="shared" si="44"/>
        <v>#DIV/0!</v>
      </c>
      <c r="N269" s="20">
        <f t="shared" si="45"/>
        <v>0</v>
      </c>
    </row>
    <row r="270" spans="2:14" s="3" customFormat="1" ht="17.25" customHeight="1" x14ac:dyDescent="0.25">
      <c r="B270" s="9" t="s">
        <v>3</v>
      </c>
      <c r="C270" s="9" t="s">
        <v>294</v>
      </c>
      <c r="D270" s="13" t="s">
        <v>295</v>
      </c>
      <c r="E270" s="8">
        <v>983999</v>
      </c>
      <c r="F270" s="8">
        <v>1002468</v>
      </c>
      <c r="G270" s="8">
        <v>984199</v>
      </c>
      <c r="H270" s="8">
        <v>2537</v>
      </c>
      <c r="I270" s="8"/>
      <c r="J270" s="8"/>
      <c r="K270" s="8">
        <f t="shared" si="42"/>
        <v>-999931</v>
      </c>
      <c r="L270" s="8">
        <f t="shared" si="43"/>
        <v>-984199</v>
      </c>
      <c r="M270" s="20">
        <f t="shared" si="44"/>
        <v>98.177597688903788</v>
      </c>
      <c r="N270" s="20">
        <f t="shared" si="45"/>
        <v>0</v>
      </c>
    </row>
    <row r="271" spans="2:14" ht="15" hidden="1" customHeight="1" x14ac:dyDescent="0.25">
      <c r="B271" s="9" t="s">
        <v>3</v>
      </c>
      <c r="C271" s="9" t="s">
        <v>296</v>
      </c>
      <c r="D271" s="13" t="s">
        <v>297</v>
      </c>
      <c r="E271" s="8"/>
      <c r="F271" s="8"/>
      <c r="G271" s="8"/>
      <c r="H271" s="8">
        <v>1500000</v>
      </c>
      <c r="I271" s="8">
        <v>0</v>
      </c>
      <c r="J271" s="8">
        <v>0</v>
      </c>
      <c r="K271" s="8">
        <f t="shared" si="42"/>
        <v>1500000</v>
      </c>
      <c r="L271" s="8">
        <f t="shared" si="43"/>
        <v>0</v>
      </c>
      <c r="M271" s="20" t="e">
        <f t="shared" si="44"/>
        <v>#DIV/0!</v>
      </c>
      <c r="N271" s="20">
        <f t="shared" si="45"/>
        <v>0</v>
      </c>
    </row>
    <row r="272" spans="2:14" ht="15" hidden="1" customHeight="1" x14ac:dyDescent="0.25">
      <c r="B272" s="9" t="s">
        <v>3</v>
      </c>
      <c r="C272" s="9" t="s">
        <v>298</v>
      </c>
      <c r="D272" s="13" t="s">
        <v>299</v>
      </c>
      <c r="E272" s="8"/>
      <c r="F272" s="8"/>
      <c r="G272" s="8"/>
      <c r="H272" s="8">
        <v>1500000</v>
      </c>
      <c r="I272" s="8">
        <v>0</v>
      </c>
      <c r="J272" s="8">
        <v>0</v>
      </c>
      <c r="K272" s="8">
        <f t="shared" si="42"/>
        <v>1500000</v>
      </c>
      <c r="L272" s="8">
        <f t="shared" si="43"/>
        <v>0</v>
      </c>
      <c r="M272" s="20" t="e">
        <f t="shared" si="44"/>
        <v>#DIV/0!</v>
      </c>
      <c r="N272" s="20">
        <f t="shared" si="45"/>
        <v>0</v>
      </c>
    </row>
    <row r="273" spans="2:14" ht="34.5" hidden="1" customHeight="1" x14ac:dyDescent="0.25">
      <c r="B273" s="9" t="s">
        <v>3</v>
      </c>
      <c r="C273" s="9" t="s">
        <v>300</v>
      </c>
      <c r="D273" s="13" t="s">
        <v>301</v>
      </c>
      <c r="E273" s="8"/>
      <c r="F273" s="8"/>
      <c r="G273" s="8"/>
      <c r="H273" s="8">
        <v>1500000</v>
      </c>
      <c r="I273" s="8">
        <v>0</v>
      </c>
      <c r="J273" s="8">
        <v>0</v>
      </c>
      <c r="K273" s="8">
        <f t="shared" si="42"/>
        <v>1500000</v>
      </c>
      <c r="L273" s="8">
        <f t="shared" si="43"/>
        <v>0</v>
      </c>
      <c r="M273" s="20" t="e">
        <f t="shared" si="44"/>
        <v>#DIV/0!</v>
      </c>
      <c r="N273" s="20">
        <f t="shared" si="45"/>
        <v>0</v>
      </c>
    </row>
    <row r="274" spans="2:14" ht="34.5" hidden="1" customHeight="1" x14ac:dyDescent="0.25">
      <c r="B274" s="9" t="s">
        <v>73</v>
      </c>
      <c r="C274" s="9" t="s">
        <v>300</v>
      </c>
      <c r="D274" s="13" t="s">
        <v>301</v>
      </c>
      <c r="E274" s="8"/>
      <c r="F274" s="8"/>
      <c r="G274" s="8"/>
      <c r="H274" s="8">
        <v>1500000</v>
      </c>
      <c r="I274" s="8">
        <v>0</v>
      </c>
      <c r="J274" s="8">
        <v>0</v>
      </c>
      <c r="K274" s="8">
        <f t="shared" si="42"/>
        <v>1500000</v>
      </c>
      <c r="L274" s="8">
        <f t="shared" si="43"/>
        <v>0</v>
      </c>
      <c r="M274" s="20" t="e">
        <f t="shared" si="44"/>
        <v>#DIV/0!</v>
      </c>
      <c r="N274" s="20">
        <f t="shared" si="45"/>
        <v>0</v>
      </c>
    </row>
    <row r="275" spans="2:14" ht="23.25" customHeight="1" x14ac:dyDescent="0.25">
      <c r="B275" s="11" t="s">
        <v>3</v>
      </c>
      <c r="C275" s="11" t="s">
        <v>366</v>
      </c>
      <c r="D275" s="12" t="s">
        <v>367</v>
      </c>
      <c r="E275" s="7">
        <v>206948</v>
      </c>
      <c r="F275" s="8">
        <v>208039</v>
      </c>
      <c r="G275" s="8">
        <v>208132</v>
      </c>
      <c r="H275" s="8"/>
      <c r="I275" s="8"/>
      <c r="J275" s="8"/>
      <c r="K275" s="8">
        <f t="shared" si="42"/>
        <v>-208039</v>
      </c>
      <c r="L275" s="8">
        <f t="shared" si="43"/>
        <v>-208132</v>
      </c>
      <c r="M275" s="20">
        <f t="shared" si="44"/>
        <v>100.04470315661966</v>
      </c>
      <c r="N275" s="20"/>
    </row>
    <row r="276" spans="2:14" ht="43.5" customHeight="1" x14ac:dyDescent="0.25">
      <c r="B276" s="11" t="s">
        <v>3</v>
      </c>
      <c r="C276" s="11" t="s">
        <v>313</v>
      </c>
      <c r="D276" s="12" t="s">
        <v>314</v>
      </c>
      <c r="E276" s="7">
        <v>40518</v>
      </c>
      <c r="F276" s="8">
        <v>40579</v>
      </c>
      <c r="G276" s="8">
        <v>40518</v>
      </c>
      <c r="H276" s="8">
        <v>26363</v>
      </c>
      <c r="I276" s="8">
        <v>26363</v>
      </c>
      <c r="J276" s="8">
        <v>26363</v>
      </c>
      <c r="K276" s="8">
        <f t="shared" si="42"/>
        <v>-14216</v>
      </c>
      <c r="L276" s="8">
        <f t="shared" si="43"/>
        <v>-14155</v>
      </c>
      <c r="M276" s="20">
        <f t="shared" si="44"/>
        <v>99.849675940757535</v>
      </c>
      <c r="N276" s="20">
        <f t="shared" si="45"/>
        <v>100</v>
      </c>
    </row>
    <row r="277" spans="2:14" ht="36" customHeight="1" x14ac:dyDescent="0.25">
      <c r="B277" s="11" t="s">
        <v>3</v>
      </c>
      <c r="C277" s="11" t="s">
        <v>302</v>
      </c>
      <c r="D277" s="12" t="s">
        <v>303</v>
      </c>
      <c r="E277" s="7">
        <v>-66967</v>
      </c>
      <c r="F277" s="8">
        <v>-60611</v>
      </c>
      <c r="G277" s="8">
        <v>-66968</v>
      </c>
      <c r="H277" s="8">
        <v>-26065</v>
      </c>
      <c r="I277" s="8">
        <v>-26065</v>
      </c>
      <c r="J277" s="8">
        <v>-26065</v>
      </c>
      <c r="K277" s="8">
        <f t="shared" si="42"/>
        <v>34546</v>
      </c>
      <c r="L277" s="8">
        <f t="shared" si="43"/>
        <v>40903</v>
      </c>
      <c r="M277" s="20">
        <f t="shared" si="44"/>
        <v>110.48819521209022</v>
      </c>
      <c r="N277" s="20">
        <f t="shared" si="45"/>
        <v>100</v>
      </c>
    </row>
    <row r="278" spans="2:14" ht="23.25" hidden="1" customHeight="1" x14ac:dyDescent="0.25">
      <c r="B278" s="11" t="s">
        <v>3</v>
      </c>
      <c r="C278" s="11" t="s">
        <v>304</v>
      </c>
      <c r="D278" s="12" t="s">
        <v>305</v>
      </c>
      <c r="E278" s="7"/>
      <c r="F278" s="8"/>
      <c r="G278" s="8"/>
      <c r="H278" s="8">
        <v>-18978903</v>
      </c>
      <c r="I278" s="8">
        <v>-18978903</v>
      </c>
      <c r="J278" s="8">
        <v>-18978903</v>
      </c>
      <c r="K278" s="8">
        <f t="shared" si="42"/>
        <v>-18978903</v>
      </c>
      <c r="L278" s="8">
        <f t="shared" si="43"/>
        <v>-18978903</v>
      </c>
      <c r="M278" s="20" t="e">
        <f t="shared" si="44"/>
        <v>#DIV/0!</v>
      </c>
      <c r="N278" s="20">
        <f t="shared" si="45"/>
        <v>100</v>
      </c>
    </row>
    <row r="279" spans="2:14" ht="34.5" hidden="1" customHeight="1" thickBot="1" x14ac:dyDescent="0.3">
      <c r="B279" s="9" t="s">
        <v>3</v>
      </c>
      <c r="C279" s="9" t="s">
        <v>306</v>
      </c>
      <c r="D279" s="13" t="s">
        <v>307</v>
      </c>
      <c r="E279" s="8"/>
      <c r="F279" s="8"/>
      <c r="G279" s="8"/>
      <c r="H279" s="8">
        <v>-476373.56</v>
      </c>
      <c r="I279" s="8">
        <v>-476373.56</v>
      </c>
      <c r="J279" s="8">
        <v>-476373.56</v>
      </c>
      <c r="K279" s="8">
        <f t="shared" si="42"/>
        <v>-476373.56</v>
      </c>
      <c r="L279" s="8">
        <f t="shared" si="43"/>
        <v>-476373.56</v>
      </c>
      <c r="M279" s="20" t="e">
        <f t="shared" si="44"/>
        <v>#DIV/0!</v>
      </c>
      <c r="N279" s="20">
        <f t="shared" si="45"/>
        <v>100</v>
      </c>
    </row>
    <row r="280" spans="2:14" ht="34.5" hidden="1" customHeight="1" thickBot="1" x14ac:dyDescent="0.3">
      <c r="B280" s="9" t="s">
        <v>186</v>
      </c>
      <c r="C280" s="9" t="s">
        <v>306</v>
      </c>
      <c r="D280" s="13" t="s">
        <v>307</v>
      </c>
      <c r="E280" s="8"/>
      <c r="F280" s="8"/>
      <c r="G280" s="8"/>
      <c r="H280" s="8">
        <v>-280001</v>
      </c>
      <c r="I280" s="8">
        <v>-280001</v>
      </c>
      <c r="J280" s="8">
        <v>-280001</v>
      </c>
      <c r="K280" s="8">
        <f t="shared" si="42"/>
        <v>-280001</v>
      </c>
      <c r="L280" s="8">
        <f t="shared" si="43"/>
        <v>-280001</v>
      </c>
      <c r="M280" s="20" t="e">
        <f t="shared" si="44"/>
        <v>#DIV/0!</v>
      </c>
      <c r="N280" s="20">
        <f t="shared" si="45"/>
        <v>100</v>
      </c>
    </row>
    <row r="281" spans="2:14" ht="34.5" hidden="1" customHeight="1" thickBot="1" x14ac:dyDescent="0.3">
      <c r="B281" s="9" t="s">
        <v>73</v>
      </c>
      <c r="C281" s="9" t="s">
        <v>306</v>
      </c>
      <c r="D281" s="13" t="s">
        <v>307</v>
      </c>
      <c r="E281" s="8"/>
      <c r="F281" s="8"/>
      <c r="G281" s="8"/>
      <c r="H281" s="8">
        <v>-196372.56</v>
      </c>
      <c r="I281" s="8">
        <v>-196372.56</v>
      </c>
      <c r="J281" s="8">
        <v>-196372.56</v>
      </c>
      <c r="K281" s="8">
        <f t="shared" si="42"/>
        <v>-196372.56</v>
      </c>
      <c r="L281" s="8">
        <f t="shared" si="43"/>
        <v>-196372.56</v>
      </c>
      <c r="M281" s="20" t="e">
        <f t="shared" si="44"/>
        <v>#DIV/0!</v>
      </c>
      <c r="N281" s="20">
        <f t="shared" si="45"/>
        <v>100</v>
      </c>
    </row>
    <row r="282" spans="2:14" ht="23.25" hidden="1" customHeight="1" thickBot="1" x14ac:dyDescent="0.3">
      <c r="B282" s="9" t="s">
        <v>3</v>
      </c>
      <c r="C282" s="9" t="s">
        <v>308</v>
      </c>
      <c r="D282" s="13" t="s">
        <v>309</v>
      </c>
      <c r="E282" s="8"/>
      <c r="F282" s="8"/>
      <c r="G282" s="8"/>
      <c r="H282" s="8">
        <v>-18502529.440000001</v>
      </c>
      <c r="I282" s="8">
        <v>-18502529.440000001</v>
      </c>
      <c r="J282" s="8">
        <v>-18502529.440000001</v>
      </c>
      <c r="K282" s="8">
        <f t="shared" si="42"/>
        <v>-18502529.440000001</v>
      </c>
      <c r="L282" s="8">
        <f t="shared" si="43"/>
        <v>-18502529.440000001</v>
      </c>
      <c r="M282" s="20" t="e">
        <f t="shared" si="44"/>
        <v>#DIV/0!</v>
      </c>
      <c r="N282" s="20">
        <f t="shared" si="45"/>
        <v>100</v>
      </c>
    </row>
    <row r="283" spans="2:14" ht="23.25" hidden="1" customHeight="1" thickBot="1" x14ac:dyDescent="0.3">
      <c r="B283" s="9" t="s">
        <v>146</v>
      </c>
      <c r="C283" s="9" t="s">
        <v>308</v>
      </c>
      <c r="D283" s="13" t="s">
        <v>309</v>
      </c>
      <c r="E283" s="8"/>
      <c r="F283" s="8"/>
      <c r="G283" s="8"/>
      <c r="H283" s="8">
        <v>-826068.45</v>
      </c>
      <c r="I283" s="8">
        <v>-826068.45</v>
      </c>
      <c r="J283" s="8">
        <v>-826068.45</v>
      </c>
      <c r="K283" s="8">
        <f t="shared" si="42"/>
        <v>-826068.45</v>
      </c>
      <c r="L283" s="8">
        <f t="shared" si="43"/>
        <v>-826068.45</v>
      </c>
      <c r="M283" s="20" t="e">
        <f t="shared" si="44"/>
        <v>#DIV/0!</v>
      </c>
      <c r="N283" s="20">
        <f t="shared" si="45"/>
        <v>100</v>
      </c>
    </row>
    <row r="284" spans="2:14" ht="23.25" hidden="1" customHeight="1" thickBot="1" x14ac:dyDescent="0.3">
      <c r="B284" s="9" t="s">
        <v>186</v>
      </c>
      <c r="C284" s="9" t="s">
        <v>308</v>
      </c>
      <c r="D284" s="13" t="s">
        <v>309</v>
      </c>
      <c r="E284" s="8"/>
      <c r="F284" s="8"/>
      <c r="G284" s="8"/>
      <c r="H284" s="8">
        <v>-257543.28</v>
      </c>
      <c r="I284" s="8">
        <v>-257543.28</v>
      </c>
      <c r="J284" s="8">
        <v>-257543.28</v>
      </c>
      <c r="K284" s="8">
        <f t="shared" si="42"/>
        <v>-257543.28</v>
      </c>
      <c r="L284" s="8">
        <f t="shared" si="43"/>
        <v>-257543.28</v>
      </c>
      <c r="M284" s="20" t="e">
        <f t="shared" si="44"/>
        <v>#DIV/0!</v>
      </c>
      <c r="N284" s="20">
        <f t="shared" si="45"/>
        <v>100</v>
      </c>
    </row>
    <row r="285" spans="2:14" ht="23.25" hidden="1" customHeight="1" thickBot="1" x14ac:dyDescent="0.3">
      <c r="B285" s="9" t="s">
        <v>73</v>
      </c>
      <c r="C285" s="9" t="s">
        <v>308</v>
      </c>
      <c r="D285" s="13" t="s">
        <v>309</v>
      </c>
      <c r="E285" s="8"/>
      <c r="F285" s="8"/>
      <c r="G285" s="8"/>
      <c r="H285" s="8">
        <v>-11744000.02</v>
      </c>
      <c r="I285" s="8">
        <v>-11744000.02</v>
      </c>
      <c r="J285" s="8">
        <v>-11744000.02</v>
      </c>
      <c r="K285" s="8">
        <f t="shared" si="42"/>
        <v>-11744000.02</v>
      </c>
      <c r="L285" s="8">
        <f t="shared" si="43"/>
        <v>-11744000.02</v>
      </c>
      <c r="M285" s="20" t="e">
        <f t="shared" si="44"/>
        <v>#DIV/0!</v>
      </c>
      <c r="N285" s="20">
        <f t="shared" si="45"/>
        <v>100</v>
      </c>
    </row>
    <row r="286" spans="2:14" ht="23.25" hidden="1" customHeight="1" thickBot="1" x14ac:dyDescent="0.3">
      <c r="B286" s="9" t="s">
        <v>39</v>
      </c>
      <c r="C286" s="9" t="s">
        <v>308</v>
      </c>
      <c r="D286" s="13" t="s">
        <v>309</v>
      </c>
      <c r="E286" s="8"/>
      <c r="F286" s="8"/>
      <c r="G286" s="8"/>
      <c r="H286" s="8">
        <v>-5674917.6900000004</v>
      </c>
      <c r="I286" s="8">
        <v>-5674917.6900000004</v>
      </c>
      <c r="J286" s="8">
        <v>-5674917.6900000004</v>
      </c>
      <c r="K286" s="8">
        <f t="shared" si="42"/>
        <v>-5674917.6900000004</v>
      </c>
      <c r="L286" s="8">
        <f t="shared" si="43"/>
        <v>-5674917.6900000004</v>
      </c>
      <c r="M286" s="20" t="e">
        <f t="shared" si="44"/>
        <v>#DIV/0!</v>
      </c>
      <c r="N286" s="20">
        <f t="shared" si="45"/>
        <v>100</v>
      </c>
    </row>
    <row r="287" spans="2:14" ht="18.75" customHeight="1" x14ac:dyDescent="0.25">
      <c r="B287" s="28" t="s">
        <v>310</v>
      </c>
      <c r="C287" s="28"/>
      <c r="D287" s="28"/>
      <c r="E287" s="7">
        <f t="shared" ref="E287:J287" si="46">E136+E9</f>
        <v>8275153</v>
      </c>
      <c r="F287" s="8">
        <f t="shared" si="46"/>
        <v>21267224</v>
      </c>
      <c r="G287" s="8">
        <f t="shared" si="46"/>
        <v>9947808</v>
      </c>
      <c r="H287" s="8">
        <f t="shared" si="46"/>
        <v>19260992</v>
      </c>
      <c r="I287" s="8">
        <f t="shared" si="46"/>
        <v>6644498</v>
      </c>
      <c r="J287" s="8">
        <f t="shared" si="46"/>
        <v>8152145</v>
      </c>
      <c r="K287" s="8">
        <f t="shared" si="42"/>
        <v>-2006232</v>
      </c>
      <c r="L287" s="8">
        <f t="shared" si="43"/>
        <v>-1795663</v>
      </c>
      <c r="M287" s="20">
        <f t="shared" si="44"/>
        <v>46.775300810298518</v>
      </c>
      <c r="N287" s="20">
        <f t="shared" si="45"/>
        <v>42.324637277249273</v>
      </c>
    </row>
    <row r="288" spans="2:14" x14ac:dyDescent="0.25">
      <c r="B288" s="5"/>
      <c r="C288" s="5"/>
      <c r="D288" s="5"/>
      <c r="E288" s="5"/>
      <c r="F288" s="5"/>
      <c r="G288" s="5"/>
      <c r="H288" s="5"/>
      <c r="I288" s="5"/>
      <c r="J288" s="5"/>
    </row>
    <row r="289" spans="2:9" x14ac:dyDescent="0.25">
      <c r="B289" s="6"/>
      <c r="C289" s="6"/>
      <c r="D289" s="6"/>
      <c r="E289" s="6"/>
      <c r="G289" s="21"/>
      <c r="H289" s="21"/>
      <c r="I289" s="21"/>
    </row>
  </sheetData>
  <mergeCells count="18">
    <mergeCell ref="B287:D287"/>
    <mergeCell ref="A3:J3"/>
    <mergeCell ref="A4:J4"/>
    <mergeCell ref="J6:J7"/>
    <mergeCell ref="B6:B7"/>
    <mergeCell ref="C6:C7"/>
    <mergeCell ref="D6:D7"/>
    <mergeCell ref="G6:G7"/>
    <mergeCell ref="H6:H7"/>
    <mergeCell ref="E6:E7"/>
    <mergeCell ref="I6:I7"/>
    <mergeCell ref="F6:F7"/>
    <mergeCell ref="A1:N1"/>
    <mergeCell ref="A2:J2"/>
    <mergeCell ref="K6:K7"/>
    <mergeCell ref="L6:L7"/>
    <mergeCell ref="M6:M7"/>
    <mergeCell ref="N6:N7"/>
  </mergeCells>
  <pageMargins left="0.43307086614173229" right="0.31496062992125984" top="0.55118110236220474" bottom="0.47244094488188981" header="0.23622047244094491" footer="0.23622047244094491"/>
  <pageSetup paperSize="8" scale="95" fitToHeight="0" orientation="portrait" r:id="rId1"/>
  <headerFooter>
    <oddFooter>&amp;R&amp;Z&amp;F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Результат 1</vt:lpstr>
      <vt:lpstr>'Результат 1'!Заголовки_для_печати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Синдияшкин  Максим Викторович</cp:lastModifiedBy>
  <cp:lastPrinted>2020-07-20T10:49:49Z</cp:lastPrinted>
  <dcterms:created xsi:type="dcterms:W3CDTF">2020-02-03T14:24:54Z</dcterms:created>
  <dcterms:modified xsi:type="dcterms:W3CDTF">2020-07-20T12:29:52Z</dcterms:modified>
</cp:coreProperties>
</file>