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Исполнение" sheetId="2" r:id="rId1"/>
  </sheets>
  <definedNames>
    <definedName name="_xlnm.Print_Titles" localSheetId="0">Исполнение!$4:$5</definedName>
    <definedName name="_xlnm.Print_Area" localSheetId="0">Исполнение!$A$1:$L$91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4" i="2" l="1"/>
  <c r="J84" i="2"/>
  <c r="K84" i="2"/>
  <c r="I85" i="2"/>
  <c r="J85" i="2"/>
  <c r="K85" i="2"/>
  <c r="L85" i="2"/>
  <c r="K86" i="2"/>
  <c r="K87" i="2"/>
  <c r="K88" i="2"/>
  <c r="K89" i="2"/>
  <c r="K90" i="2"/>
  <c r="K10" i="2" l="1"/>
  <c r="K11" i="2"/>
  <c r="K12" i="2"/>
  <c r="K13" i="2"/>
  <c r="K15" i="2"/>
  <c r="K16" i="2"/>
  <c r="K17" i="2"/>
  <c r="K18" i="2"/>
  <c r="K20" i="2"/>
  <c r="K21" i="2"/>
  <c r="K22" i="2"/>
  <c r="K23" i="2"/>
  <c r="K25" i="2"/>
  <c r="K27" i="2"/>
  <c r="K28" i="2"/>
  <c r="K30" i="2"/>
  <c r="K31" i="2"/>
  <c r="K32" i="2"/>
  <c r="K36" i="2"/>
  <c r="K37" i="2"/>
  <c r="K38" i="2"/>
  <c r="K39" i="2"/>
  <c r="K40" i="2"/>
  <c r="K41" i="2"/>
  <c r="K42" i="2"/>
  <c r="K44" i="2"/>
  <c r="K46" i="2"/>
  <c r="K47" i="2"/>
  <c r="K48" i="2"/>
  <c r="K49" i="2"/>
  <c r="K50" i="2"/>
  <c r="K51" i="2"/>
  <c r="K52" i="2"/>
  <c r="K55" i="2"/>
  <c r="K56" i="2"/>
  <c r="K57" i="2"/>
  <c r="K58" i="2"/>
  <c r="K59" i="2"/>
  <c r="K61" i="2"/>
  <c r="K62" i="2"/>
  <c r="K63" i="2"/>
  <c r="K64" i="2"/>
  <c r="K65" i="2"/>
  <c r="K67" i="2"/>
  <c r="K68" i="2"/>
  <c r="K69" i="2"/>
  <c r="K70" i="2"/>
  <c r="K71" i="2"/>
  <c r="K72" i="2"/>
  <c r="K76" i="2"/>
  <c r="K77" i="2"/>
  <c r="K78" i="2"/>
  <c r="K79" i="2"/>
  <c r="K80" i="2"/>
  <c r="K81" i="2"/>
  <c r="L10" i="2" l="1"/>
  <c r="L11" i="2"/>
  <c r="L13" i="2"/>
  <c r="L15" i="2"/>
  <c r="L16" i="2"/>
  <c r="L17" i="2"/>
  <c r="L18" i="2"/>
  <c r="L20" i="2"/>
  <c r="L21" i="2"/>
  <c r="L22" i="2"/>
  <c r="L23" i="2"/>
  <c r="L25" i="2"/>
  <c r="L27" i="2"/>
  <c r="L28" i="2"/>
  <c r="L30" i="2"/>
  <c r="L31" i="2"/>
  <c r="L32" i="2"/>
  <c r="L37" i="2"/>
  <c r="L38" i="2"/>
  <c r="L40" i="2"/>
  <c r="L41" i="2"/>
  <c r="L42" i="2"/>
  <c r="L44" i="2"/>
  <c r="L46" i="2"/>
  <c r="L47" i="2"/>
  <c r="L48" i="2"/>
  <c r="L50" i="2"/>
  <c r="L52" i="2"/>
  <c r="L55" i="2"/>
  <c r="L56" i="2"/>
  <c r="L57" i="2"/>
  <c r="L58" i="2"/>
  <c r="L59" i="2"/>
  <c r="L61" i="2"/>
  <c r="L62" i="2"/>
  <c r="L63" i="2"/>
  <c r="L64" i="2"/>
  <c r="L65" i="2"/>
  <c r="L67" i="2"/>
  <c r="L68" i="2"/>
  <c r="L69" i="2"/>
  <c r="L70" i="2"/>
  <c r="L71" i="2"/>
  <c r="L72" i="2"/>
  <c r="L76" i="2"/>
  <c r="L77" i="2"/>
  <c r="L79" i="2"/>
  <c r="L80" i="2"/>
  <c r="L81" i="2"/>
  <c r="L86" i="2"/>
  <c r="L87" i="2"/>
  <c r="L88" i="2"/>
  <c r="L89" i="2"/>
  <c r="L90" i="2"/>
  <c r="J10" i="2"/>
  <c r="J11" i="2"/>
  <c r="J12" i="2"/>
  <c r="J13" i="2"/>
  <c r="J15" i="2"/>
  <c r="J16" i="2"/>
  <c r="J17" i="2"/>
  <c r="J18" i="2"/>
  <c r="J20" i="2"/>
  <c r="J21" i="2"/>
  <c r="J22" i="2"/>
  <c r="J23" i="2"/>
  <c r="J25" i="2"/>
  <c r="J27" i="2"/>
  <c r="J28" i="2"/>
  <c r="J30" i="2"/>
  <c r="J31" i="2"/>
  <c r="J32" i="2"/>
  <c r="J36" i="2"/>
  <c r="J37" i="2"/>
  <c r="J38" i="2"/>
  <c r="J39" i="2"/>
  <c r="J40" i="2"/>
  <c r="J41" i="2"/>
  <c r="J42" i="2"/>
  <c r="J44" i="2"/>
  <c r="J46" i="2"/>
  <c r="J47" i="2"/>
  <c r="J48" i="2"/>
  <c r="J49" i="2"/>
  <c r="J50" i="2"/>
  <c r="J51" i="2"/>
  <c r="J52" i="2"/>
  <c r="J55" i="2"/>
  <c r="J56" i="2"/>
  <c r="J57" i="2"/>
  <c r="J58" i="2"/>
  <c r="J59" i="2"/>
  <c r="J61" i="2"/>
  <c r="J62" i="2"/>
  <c r="J63" i="2"/>
  <c r="J64" i="2"/>
  <c r="J65" i="2"/>
  <c r="J67" i="2"/>
  <c r="J68" i="2"/>
  <c r="J69" i="2"/>
  <c r="J70" i="2"/>
  <c r="J71" i="2"/>
  <c r="J72" i="2"/>
  <c r="J74" i="2"/>
  <c r="J76" i="2"/>
  <c r="J77" i="2"/>
  <c r="J78" i="2"/>
  <c r="J79" i="2"/>
  <c r="J80" i="2"/>
  <c r="J81" i="2"/>
  <c r="J86" i="2"/>
  <c r="J87" i="2"/>
  <c r="J88" i="2"/>
  <c r="J89" i="2"/>
  <c r="J90" i="2"/>
  <c r="I10" i="2"/>
  <c r="I11" i="2"/>
  <c r="I12" i="2"/>
  <c r="I13" i="2"/>
  <c r="I15" i="2"/>
  <c r="I16" i="2"/>
  <c r="I17" i="2"/>
  <c r="I18" i="2"/>
  <c r="I20" i="2"/>
  <c r="I21" i="2"/>
  <c r="I22" i="2"/>
  <c r="I23" i="2"/>
  <c r="I25" i="2"/>
  <c r="I27" i="2"/>
  <c r="I28" i="2"/>
  <c r="I30" i="2"/>
  <c r="I31" i="2"/>
  <c r="I32" i="2"/>
  <c r="I36" i="2"/>
  <c r="I37" i="2"/>
  <c r="I38" i="2"/>
  <c r="I39" i="2"/>
  <c r="I40" i="2"/>
  <c r="I41" i="2"/>
  <c r="I42" i="2"/>
  <c r="I44" i="2"/>
  <c r="I46" i="2"/>
  <c r="I47" i="2"/>
  <c r="I48" i="2"/>
  <c r="I49" i="2"/>
  <c r="I50" i="2"/>
  <c r="I51" i="2"/>
  <c r="I52" i="2"/>
  <c r="I55" i="2"/>
  <c r="I56" i="2"/>
  <c r="I57" i="2"/>
  <c r="I58" i="2"/>
  <c r="I59" i="2"/>
  <c r="I61" i="2"/>
  <c r="I62" i="2"/>
  <c r="I63" i="2"/>
  <c r="I64" i="2"/>
  <c r="I65" i="2"/>
  <c r="I67" i="2"/>
  <c r="I68" i="2"/>
  <c r="I69" i="2"/>
  <c r="I70" i="2"/>
  <c r="I71" i="2"/>
  <c r="I72" i="2"/>
  <c r="I74" i="2"/>
  <c r="I76" i="2"/>
  <c r="I77" i="2"/>
  <c r="I78" i="2"/>
  <c r="I79" i="2"/>
  <c r="I80" i="2"/>
  <c r="I81" i="2"/>
  <c r="I86" i="2"/>
  <c r="I87" i="2"/>
  <c r="I88" i="2"/>
  <c r="I89" i="2"/>
  <c r="I90" i="2"/>
  <c r="E54" i="2" l="1"/>
  <c r="E83" i="2" l="1"/>
  <c r="E82" i="2" s="1"/>
  <c r="E75" i="2"/>
  <c r="E73" i="2" s="1"/>
  <c r="E66" i="2"/>
  <c r="E60" i="2"/>
  <c r="E45" i="2"/>
  <c r="E43" i="2"/>
  <c r="E35" i="2"/>
  <c r="E29" i="2"/>
  <c r="E26" i="2"/>
  <c r="E24" i="2" s="1"/>
  <c r="E19" i="2"/>
  <c r="E14" i="2"/>
  <c r="E9" i="2"/>
  <c r="E8" i="2" s="1"/>
  <c r="E53" i="2" l="1"/>
  <c r="E34" i="2"/>
  <c r="E7" i="2"/>
  <c r="H83" i="2"/>
  <c r="G83" i="2"/>
  <c r="F83" i="2"/>
  <c r="H75" i="2"/>
  <c r="G75" i="2"/>
  <c r="F75" i="2"/>
  <c r="H66" i="2"/>
  <c r="G66" i="2"/>
  <c r="I66" i="2" s="1"/>
  <c r="F66" i="2"/>
  <c r="K66" i="2" s="1"/>
  <c r="H60" i="2"/>
  <c r="G60" i="2"/>
  <c r="I60" i="2" s="1"/>
  <c r="F60" i="2"/>
  <c r="K60" i="2" s="1"/>
  <c r="H54" i="2"/>
  <c r="G54" i="2"/>
  <c r="I54" i="2" s="1"/>
  <c r="F54" i="2"/>
  <c r="H45" i="2"/>
  <c r="G45" i="2"/>
  <c r="I45" i="2" s="1"/>
  <c r="F45" i="2"/>
  <c r="K45" i="2" s="1"/>
  <c r="H43" i="2"/>
  <c r="G43" i="2"/>
  <c r="I43" i="2" s="1"/>
  <c r="F43" i="2"/>
  <c r="K43" i="2" s="1"/>
  <c r="H35" i="2"/>
  <c r="G35" i="2"/>
  <c r="F35" i="2"/>
  <c r="K35" i="2" s="1"/>
  <c r="H29" i="2"/>
  <c r="G29" i="2"/>
  <c r="I29" i="2" s="1"/>
  <c r="F29" i="2"/>
  <c r="K29" i="2" s="1"/>
  <c r="H26" i="2"/>
  <c r="H24" i="2" s="1"/>
  <c r="G26" i="2"/>
  <c r="F26" i="2"/>
  <c r="H19" i="2"/>
  <c r="G19" i="2"/>
  <c r="I19" i="2" s="1"/>
  <c r="F19" i="2"/>
  <c r="K19" i="2" s="1"/>
  <c r="H14" i="2"/>
  <c r="G14" i="2"/>
  <c r="I14" i="2" s="1"/>
  <c r="F14" i="2"/>
  <c r="K14" i="2" s="1"/>
  <c r="H9" i="2"/>
  <c r="H8" i="2" s="1"/>
  <c r="G9" i="2"/>
  <c r="F9" i="2"/>
  <c r="F53" i="2" l="1"/>
  <c r="K53" i="2" s="1"/>
  <c r="K54" i="2"/>
  <c r="F8" i="2"/>
  <c r="K8" i="2" s="1"/>
  <c r="K9" i="2"/>
  <c r="F24" i="2"/>
  <c r="K24" i="2" s="1"/>
  <c r="K26" i="2"/>
  <c r="F73" i="2"/>
  <c r="K73" i="2" s="1"/>
  <c r="K75" i="2"/>
  <c r="F82" i="2"/>
  <c r="K82" i="2" s="1"/>
  <c r="K83" i="2"/>
  <c r="J8" i="2"/>
  <c r="L19" i="2"/>
  <c r="J19" i="2"/>
  <c r="L29" i="2"/>
  <c r="J29" i="2"/>
  <c r="L35" i="2"/>
  <c r="J35" i="2"/>
  <c r="L43" i="2"/>
  <c r="J43" i="2"/>
  <c r="L45" i="2"/>
  <c r="J45" i="2"/>
  <c r="J54" i="2"/>
  <c r="L54" i="2"/>
  <c r="J60" i="2"/>
  <c r="L60" i="2"/>
  <c r="J66" i="2"/>
  <c r="L66" i="2"/>
  <c r="L9" i="2"/>
  <c r="J9" i="2"/>
  <c r="J14" i="2"/>
  <c r="L14" i="2"/>
  <c r="J26" i="2"/>
  <c r="L26" i="2"/>
  <c r="H73" i="2"/>
  <c r="L75" i="2"/>
  <c r="J75" i="2"/>
  <c r="H82" i="2"/>
  <c r="L83" i="2"/>
  <c r="J83" i="2"/>
  <c r="G34" i="2"/>
  <c r="I34" i="2" s="1"/>
  <c r="I35" i="2"/>
  <c r="G8" i="2"/>
  <c r="I8" i="2" s="1"/>
  <c r="I9" i="2"/>
  <c r="G24" i="2"/>
  <c r="I24" i="2" s="1"/>
  <c r="I26" i="2"/>
  <c r="G73" i="2"/>
  <c r="I73" i="2" s="1"/>
  <c r="I75" i="2"/>
  <c r="G82" i="2"/>
  <c r="I82" i="2" s="1"/>
  <c r="I83" i="2"/>
  <c r="E33" i="2"/>
  <c r="E6" i="2" s="1"/>
  <c r="E91" i="2" s="1"/>
  <c r="F34" i="2"/>
  <c r="K34" i="2" s="1"/>
  <c r="G53" i="2"/>
  <c r="I53" i="2" s="1"/>
  <c r="H34" i="2"/>
  <c r="H7" i="2"/>
  <c r="F33" i="2"/>
  <c r="K33" i="2" s="1"/>
  <c r="H53" i="2"/>
  <c r="F7" i="2" l="1"/>
  <c r="K7" i="2" s="1"/>
  <c r="J24" i="2"/>
  <c r="L53" i="2"/>
  <c r="J53" i="2"/>
  <c r="J7" i="2"/>
  <c r="L73" i="2"/>
  <c r="J73" i="2"/>
  <c r="G33" i="2"/>
  <c r="I33" i="2" s="1"/>
  <c r="J34" i="2"/>
  <c r="L34" i="2"/>
  <c r="G7" i="2"/>
  <c r="I7" i="2" s="1"/>
  <c r="J82" i="2"/>
  <c r="L82" i="2"/>
  <c r="L24" i="2"/>
  <c r="L8" i="2"/>
  <c r="H33" i="2"/>
  <c r="H6" i="2" s="1"/>
  <c r="F6" i="2" l="1"/>
  <c r="K6" i="2" s="1"/>
  <c r="G6" i="2"/>
  <c r="I6" i="2" s="1"/>
  <c r="L33" i="2"/>
  <c r="J33" i="2"/>
  <c r="L7" i="2"/>
  <c r="H91" i="2"/>
  <c r="J6" i="2" l="1"/>
  <c r="L6" i="2"/>
  <c r="G91" i="2"/>
  <c r="I91" i="2" s="1"/>
  <c r="F91" i="2"/>
  <c r="K91" i="2" s="1"/>
  <c r="J91" i="2"/>
  <c r="L91" i="2" l="1"/>
</calcChain>
</file>

<file path=xl/sharedStrings.xml><?xml version="1.0" encoding="utf-8"?>
<sst xmlns="http://schemas.openxmlformats.org/spreadsheetml/2006/main" count="266" uniqueCount="190">
  <si>
    <t>Код главы</t>
  </si>
  <si>
    <t>Код дохода</t>
  </si>
  <si>
    <t>Наименование кода дохода</t>
  </si>
  <si>
    <t>000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</si>
  <si>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</si>
  <si>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</si>
  <si>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</si>
  <si>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</si>
  <si>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</si>
  <si>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</si>
  <si>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</si>
  <si>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182</t>
  </si>
  <si>
    <t>1 01 02 030 01 0000 110</t>
  </si>
  <si>
    <t>1 03 00 000 00 0000 000</t>
  </si>
  <si>
    <t>1 03 02 231 01 0000 110</t>
  </si>
  <si>
    <t>100</t>
  </si>
  <si>
    <t>1 03 02 241 01 0000 110</t>
  </si>
  <si>
    <t>1 03 02 251 01 0000 110</t>
  </si>
  <si>
    <t>1 03 02 261 01 0000 110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</si>
  <si>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</si>
  <si>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</si>
  <si>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</si>
  <si>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</si>
  <si>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</si>
  <si>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1 05 03 000 01 0000 110</t>
  </si>
  <si>
    <t>Единый сельскохозяйственный налог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</si>
  <si>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</si>
  <si>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</si>
  <si>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</si>
  <si>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</si>
  <si>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</si>
  <si>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</si>
  <si>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</si>
  <si>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</si>
  <si>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</si>
  <si>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</si>
  <si>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</si>
  <si>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</si>
  <si>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1 08 00 000 00 0000 000</t>
  </si>
  <si>
    <t>ГОСУДАРСТВЕННАЯ ПОШЛИНА</t>
  </si>
  <si>
    <t>1 08 03 010 01 1000 110</t>
  </si>
  <si>
    <t>Государственная пошлина за выдачу разрешения на установку рекламной конструкции</t>
  </si>
  <si>
    <t>1 08 07 150 01 1000 110</t>
  </si>
  <si>
    <t>070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</si>
  <si>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</si>
  <si>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</si>
  <si>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</si>
  <si>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</si>
  <si>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</si>
  <si>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</si>
  <si>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080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</si>
  <si>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</si>
  <si>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</si>
  <si>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</si>
  <si>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</si>
  <si>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</si>
  <si>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</si>
  <si>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</si>
  <si>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</si>
  <si>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1 11 07 000 00 0000 120</t>
  </si>
  <si>
    <t>Платежи от государственных и муниципальных унитарных предприятий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</si>
  <si>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</si>
  <si>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</si>
  <si>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</si>
  <si>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</si>
  <si>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1 11 09 044 04 0001 120</t>
  </si>
  <si>
    <t>1 11 09 044 04 0002 120</t>
  </si>
  <si>
    <t>1 11 09 044 04 0003 120</t>
  </si>
  <si>
    <t>1 11 09 044 04 0020 120</t>
  </si>
  <si>
    <t>1 12 00 000 00 0000 000</t>
  </si>
  <si>
    <t>ПЛАТЕЖИ ПРИ ПОЛЬЗОВАНИИ ПРИРОДНЫМИ РЕСУРСАМИ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</si>
  <si>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</si>
  <si>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</si>
  <si>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</si>
  <si>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</si>
  <si>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1 13 01 994 04 0001 130</t>
  </si>
  <si>
    <t>1 13 01 994 04 0002 130</t>
  </si>
  <si>
    <t>056</t>
  </si>
  <si>
    <t>1 13 01 994 04 0020 130</t>
  </si>
  <si>
    <t>1 13 02 000 00 0000 130</t>
  </si>
  <si>
    <t>Доходы от компенсации затрат государства</t>
  </si>
  <si>
    <t>1 13 02 994 04 0001 130</t>
  </si>
  <si>
    <t>Прочие доходы от компенсации затрат бюджетов городских округов (дебиторская задолженность прошлых лет)</t>
  </si>
  <si>
    <t>1 13 02 994 04 0002 130</t>
  </si>
  <si>
    <t>Прочие доходы от компенсации затрат бюджетов городских округов (доходы от компенсации затрат многофункционального центра предоставления государственных и муниципальных услуг)</t>
  </si>
  <si>
    <t>1 14 00 000 00 0000 000</t>
  </si>
  <si>
    <t>ДОХОДЫ ОТ ПРОДАЖИ МАТЕРИАЛЬНЫХ И НЕМАТЕРИАЛЬНЫХ АКТИВОВ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</si>
  <si>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</si>
  <si>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</si>
  <si>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1 14 06 024 04 0000 430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</si>
  <si>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</si>
  <si>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1 14 06 312 04 0000 430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</si>
  <si>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</si>
  <si>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1 16 00 000 00 0000 000</t>
  </si>
  <si>
    <t>ШТРАФЫ, САНКЦИИ, ВОЗМЕЩЕНИЕ УЩЕРБА</t>
  </si>
  <si>
    <t>1 17 00 000 00 0000 000</t>
  </si>
  <si>
    <t>ПРОЧИЕ НЕНАЛОГОВЫЕ ДОХОДЫ</t>
  </si>
  <si>
    <t>1 17 01 040 04 0000 180</t>
  </si>
  <si>
    <t>Невыясненные поступления, зачисляемые в бюджеты городских округов</t>
  </si>
  <si>
    <t>1 17 05 000 00 0000 180</t>
  </si>
  <si>
    <t>Прочие неналоговые доходы</t>
  </si>
  <si>
    <t>1 17 05 040 04 0001 180</t>
  </si>
  <si>
    <t>Прочие неналоговые доходы бюджетов городских округов (плата за вырубку зелёных насаждений)</t>
  </si>
  <si>
    <t>1 17 05 040 04 0002 180</t>
  </si>
  <si>
    <t>Прочие неналоговые доходы бюджетов городских округов (восстановление средств по результатам проверок (за исключением дебиторской задолженности прошлых лет))</t>
  </si>
  <si>
    <t>1 17 05 040 04 0004 180</t>
  </si>
  <si>
    <t>Прочие неналоговые доходы бюджетов городских округов (плата за размещение нестационарных торговых объектов)</t>
  </si>
  <si>
    <t>1 17 05 040 04 0005 180</t>
  </si>
  <si>
    <t>Прочие неналоговые доходы бюджетов городских округов (плата за размещение объектов на землях или земельных участках,  собственность на которые не разграничена, без предоставления земельных участков и установления сервитутов, расположенных в границах городских округов)</t>
  </si>
  <si>
    <t>2 00 00 000 00 0000 000</t>
  </si>
  <si>
    <t>БЕЗВОЗМЕЗДНЫЕ ПОСТУПЛЕНИЯ</t>
  </si>
  <si>
    <t>2 02 00 000 00 0000 000</t>
  </si>
  <si>
    <t>2 02 20 000 00 0000 150</t>
  </si>
  <si>
    <t>2 02 30 000 00 0000 150</t>
  </si>
  <si>
    <t>2 02 40 000 00 0000 150</t>
  </si>
  <si>
    <t>Иные межбюджетные трансферты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</si>
  <si>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</si>
  <si>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</si>
  <si>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 xml:space="preserve">ИТОГО  </t>
  </si>
  <si>
    <t>НАЛОГОВЫЕ ДОХОДЫ</t>
  </si>
  <si>
    <t>НЕНАЛОГОВЫЕ ДОХОДЫ</t>
  </si>
  <si>
    <t>2 18 00 000 00 0000 000</t>
  </si>
  <si>
    <t>ДОХОДЫ БЮДЖЕТОВ ОТ ВОЗВРААТ ОСТАТКОВ СУБСИДИЙ, СУБВЕНЦИЙ И ИНЫХ МЕЖБЮДЖЕТНЫХ ТРАНСФЕРТОВ, ИМЕЮЩИХ ЦЕЛЕВОЕ НАЗНАЧЕНИЕ, ПРОШЛЫХ ЛЕТ</t>
  </si>
  <si>
    <t>1 17 05 040 04 0020 180</t>
  </si>
  <si>
    <t>Прочие неналоговые доходы бюджетов городских округов (прочие доходы)</t>
  </si>
  <si>
    <t>1 01 02 040 01 0000 110</t>
  </si>
  <si>
    <t>Налог на доходы физических лиц в виде фиксированных авансовых платежей</t>
  </si>
  <si>
    <t>Доходы от уплаты акцизов на дизельное топливо, подлежащие распределению между бюджетами субъектовРФ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РФ)</t>
  </si>
  <si>
    <t>БЕЗВОЗМЕЗДНЫЕ ПОСТУПЛЕНИЯ ОТ ДРУГИХ БЮДЖЕТОВ БЮДЖЕТНОЙ СИСТЕМЫРФ</t>
  </si>
  <si>
    <t>Субсидии бюджетам бюджетной системыРФ (межбюджетные субсидии)</t>
  </si>
  <si>
    <t>Субвенции бюджетам бюджетной системыРФ</t>
  </si>
  <si>
    <t>2 02 10 000 00 0000 150</t>
  </si>
  <si>
    <t>Дотации бюджетам бюджетной системыРФ</t>
  </si>
  <si>
    <t>1 13 02 994 04 0020 130</t>
  </si>
  <si>
    <t>1 13 02 994 04 0003 130</t>
  </si>
  <si>
    <t>Прочие доходы от компенсации затрат бюджетов городских округов (средства от возврата субсидий в связи с невыполнением муниципального задания по результатам проверок)</t>
  </si>
  <si>
    <t>Доходы, поступающие в порядке возмещения расходов, понесенных в связи с эксплуатацией имущества городских округов</t>
  </si>
  <si>
    <t>Прочие безвозмездные поступления в бюджеты городских округов</t>
  </si>
  <si>
    <t>Налог на доходы физических лиц с доходов, полученных физическими лицами в соответствии со статьей 228 НК РФ</t>
  </si>
  <si>
    <t>ЕНВД</t>
  </si>
  <si>
    <t xml:space="preserve">Государственная пошлина по делам, рассматриваемым в судах общей юрисдикции, мировыми судьями (за исключением Верховного СудаРФ) </t>
  </si>
  <si>
    <t>Плата за пользование жилым помещением, предоставленным по договору коммерческого найма жилого помещения муниципального жилого фонда</t>
  </si>
  <si>
    <t>Плата за пользование жилым помещением, предоставленным по договору социального найма жилого помещения муниципального жилого фонда</t>
  </si>
  <si>
    <t>Плата за установку и эксплуатацию рекламной конструкции</t>
  </si>
  <si>
    <t>Прочие поступления</t>
  </si>
  <si>
    <t>Платные услуги многофункционального центра предоставления государственных и муниципальных услуг</t>
  </si>
  <si>
    <t>Доходы на приобретение продуктов питания из средств платы, взимаемой с родителей за присмотр и уход за детьми, посещающими образовательные организации, реализующие образовательные программы дошкольного образования</t>
  </si>
  <si>
    <t>Прочие доходы</t>
  </si>
  <si>
    <t>1 09 00 000 00 0000 000</t>
  </si>
  <si>
    <t>ЗАДОЛЖЕННОСТЬ И ПЕПЕРАСЧЕТЫ ПО ОТМЕНЕННЫМ НАЛОГАМ, СБОРАМИ ИНЫМ ОБЯЗАТЕЛЬНЫМ ПЛАТЕЖАМ</t>
  </si>
  <si>
    <t>1 01 02 050 01 0000 110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</si>
  <si>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</si>
  <si>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НАЛОГИ НА ТОВАРЫ (РАБОТЫ, УСЛУГИ), РЕАЛИЗУЕМЫЕ НА ТЕРРИТОРИИ РФ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</si>
  <si>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</si>
  <si>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1 11 05 324 04 0000 120</t>
  </si>
  <si>
    <t>Прочие поступления от использования имущества, находящегося в собственности городских округов (плата за размещение объектов на землях или земельных участках, находящихся в собственности городских округов, без предоставления земельных участков и установления сервитутов, расположенных в границах городских округов)</t>
  </si>
  <si>
    <t>1 17 05 040 04 0003 180</t>
  </si>
  <si>
    <t>Прочие неналоговые доходы бюджетов городских округов (плата за право заключения муниципального контракта)</t>
  </si>
  <si>
    <t>1 13 02 064 04 0000 130</t>
  </si>
  <si>
    <t>1 14 02000 00 0000 000</t>
  </si>
  <si>
    <t>Доходы от продажи квартир, находящихся в собственности городских округов</t>
  </si>
  <si>
    <t xml:space="preserve"> 1 14 01040 04 0000 410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</si>
  <si>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</si>
  <si>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уплаты акцизов на автомобильный бензин, подлежащие распределению между бюджетами субъектовРФ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РФ)</t>
  </si>
  <si>
    <t>Доходы от уплаты акцизов на прямогонный бензин, подлежащие распределению между бюджетами субъектовРФ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РФ)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</si>
  <si>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субъектовРФ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РФ)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</si>
  <si>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ст. 227, 227.1 и 228 НК РФ</t>
  </si>
  <si>
    <t>Прочие доходы от компенсации затрат бюджетов городских округов (возврат субсидии прошлых лет на выполнение муниципального задания)</t>
  </si>
  <si>
    <t>1 13 01 530 04 0000 130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</si>
  <si>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</si>
  <si>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Плата за право заключения договора на установку и эксплуатацию рекламной конструкции</t>
  </si>
  <si>
    <t xml:space="preserve">1 11 09 044 04 0004 120 </t>
  </si>
  <si>
    <t xml:space="preserve">1 11 09 044 04 0005 120 </t>
  </si>
  <si>
    <t>1 11 01 040 04 0000 120</t>
  </si>
  <si>
    <t>Доходы в виде прибыли, приходящейся на доли в уставных (складочных) капиталах хозяйственных товариществ и обществ или дивидендов по акциям, принадлежащим городским округам</t>
  </si>
  <si>
    <t xml:space="preserve">2 07 04 050 04 0000 150 </t>
  </si>
  <si>
    <t>834</t>
  </si>
  <si>
    <t>1 13 01 994 04 0000 130</t>
  </si>
  <si>
    <t>(тыс. руб.)</t>
  </si>
  <si>
    <t>ИСПОЛНЕНИЕ БЮДЖЕТА ОДИНЦОВСКОГО ГОРОДСКОГО ОКРУГА МОСКОВСКОЙ ОБЛАСТИ ПО ДОХОДАМ В РАЗРЕЗЕ ВИДОВ ДОХОДОВ ЗА 9 МЕСЯЦЕВ 2019 И 2020 ГОДОВ</t>
  </si>
  <si>
    <t>План на 2019 год</t>
  </si>
  <si>
    <t>Исполнение за 9 месяцев 2019 года</t>
  </si>
  <si>
    <t>План на 2020 год</t>
  </si>
  <si>
    <t>Исполнение за 9 месяцев 2020 года</t>
  </si>
  <si>
    <t>8=6-4</t>
  </si>
  <si>
    <t>9=7-5</t>
  </si>
  <si>
    <t xml:space="preserve">Отклонение исполнения плана 2019 от 2020 </t>
  </si>
  <si>
    <t>Отклонение исполнения 9 месяцев 2019 от 9 месяцев 2020</t>
  </si>
  <si>
    <t>% исполнения плана 2019</t>
  </si>
  <si>
    <t>% исполнения плана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</si>
</sst>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12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</font>
    <font>
      <sz val="7"/>
      <color rgb="FF000000"/>
      <name val="Arial"/>
      <family val="2"/>
      <charset val="204"/>
    </font>
    <font>
      <sz val="7"/>
      <color indexed="8"/>
      <name val="Calibri"/>
      <family val="2"/>
      <scheme val="minor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</borders>
  <cellStyleXfs count="2">
    <xf numFmtId="0" fontId="0" fillId="0" borderId="0"/>
    <xf numFmtId="0" fontId="3" fillId="0" borderId="1" applyBorder="0"/>
  </cellStyleXfs>
  <cellXfs count="50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1" xfId="0" applyFont="1" applyFill="1" applyBorder="1"/>
    <xf numFmtId="0" fontId="0" fillId="0" borderId="0" xfId="0" applyFill="1"/>
    <xf numFmtId="3" fontId="0" fillId="0" borderId="0" xfId="0" applyNumberFormat="1"/>
    <xf numFmtId="0" fontId="0" fillId="0" borderId="0" xfId="0" applyAlignment="1">
      <alignment horizontal="center"/>
    </xf>
    <xf numFmtId="164" fontId="1" fillId="0" borderId="1" xfId="0" applyNumberFormat="1" applyFont="1" applyFill="1" applyBorder="1"/>
    <xf numFmtId="164" fontId="0" fillId="0" borderId="0" xfId="0" applyNumberFormat="1" applyFill="1"/>
    <xf numFmtId="164" fontId="1" fillId="0" borderId="1" xfId="0" applyNumberFormat="1" applyFont="1" applyBorder="1"/>
    <xf numFmtId="164" fontId="0" fillId="0" borderId="0" xfId="0" applyNumberFormat="1"/>
    <xf numFmtId="0" fontId="4" fillId="0" borderId="1" xfId="0" applyFont="1" applyBorder="1"/>
    <xf numFmtId="0" fontId="5" fillId="0" borderId="0" xfId="0" applyFont="1"/>
    <xf numFmtId="0" fontId="6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9" fillId="0" borderId="0" xfId="0" applyFont="1"/>
    <xf numFmtId="0" fontId="10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right" vertical="center"/>
    </xf>
    <xf numFmtId="3" fontId="6" fillId="2" borderId="2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165" fontId="6" fillId="2" borderId="2" xfId="0" applyNumberFormat="1" applyFont="1" applyFill="1" applyBorder="1" applyAlignment="1">
      <alignment horizontal="right" vertical="center"/>
    </xf>
    <xf numFmtId="49" fontId="8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3" fontId="11" fillId="2" borderId="2" xfId="0" applyNumberFormat="1" applyFont="1" applyFill="1" applyBorder="1" applyAlignment="1">
      <alignment horizontal="right" vertical="center"/>
    </xf>
    <xf numFmtId="0" fontId="6" fillId="0" borderId="2" xfId="0" applyNumberFormat="1" applyFont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1:M92"/>
  <sheetViews>
    <sheetView tabSelected="1" showOutlineSymbols="0" view="pageBreakPreview" zoomScale="115" zoomScaleNormal="115" zoomScaleSheetLayoutView="115" workbookViewId="0">
      <pane xSplit="4" ySplit="5" topLeftCell="E6" activePane="bottomRight" state="frozen"/>
      <selection pane="topRight" activeCell="K1" sqref="K1"/>
      <selection pane="bottomLeft" activeCell="A10" sqref="A10"/>
      <selection pane="bottomRight" sqref="A1:L1"/>
    </sheetView>
  </sheetViews>
  <sheetFormatPr defaultRowHeight="15" x14ac:dyDescent="0.25"/>
  <cols>
    <col min="1" max="1" width="0.42578125" customWidth="1"/>
    <col min="2" max="2" width="3.85546875" style="12" customWidth="1"/>
    <col min="3" max="3" width="16.140625" style="12" customWidth="1"/>
    <col min="4" max="4" width="45.5703125" customWidth="1"/>
    <col min="5" max="5" width="8.85546875" customWidth="1"/>
    <col min="6" max="6" width="10.140625" customWidth="1"/>
    <col min="7" max="7" width="9.7109375" customWidth="1"/>
    <col min="8" max="8" width="11.140625" style="4" bestFit="1" customWidth="1"/>
    <col min="9" max="9" width="10.7109375" style="10" customWidth="1"/>
    <col min="10" max="10" width="10.7109375" style="4" customWidth="1"/>
    <col min="11" max="11" width="10.140625" style="8" customWidth="1"/>
    <col min="12" max="12" width="10.5703125" customWidth="1"/>
  </cols>
  <sheetData>
    <row r="1" spans="1:12" ht="21" customHeight="1" x14ac:dyDescent="0.25">
      <c r="A1" s="13" t="s">
        <v>179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4.25" customHeight="1" x14ac:dyDescent="0.25">
      <c r="A2" s="14"/>
      <c r="B2" s="15"/>
      <c r="C2" s="15"/>
      <c r="D2" s="14"/>
      <c r="E2" s="14"/>
      <c r="F2" s="16"/>
      <c r="G2" s="16"/>
      <c r="H2" s="16"/>
      <c r="I2" s="17"/>
      <c r="J2" s="18"/>
      <c r="K2" s="19" t="s">
        <v>178</v>
      </c>
      <c r="L2" s="19"/>
    </row>
    <row r="3" spans="1:12" s="6" customFormat="1" ht="12" customHeight="1" x14ac:dyDescent="0.25">
      <c r="A3" s="20"/>
      <c r="B3" s="21" t="s">
        <v>0</v>
      </c>
      <c r="C3" s="22" t="s">
        <v>1</v>
      </c>
      <c r="D3" s="23" t="s">
        <v>2</v>
      </c>
      <c r="E3" s="24" t="s">
        <v>180</v>
      </c>
      <c r="F3" s="25" t="s">
        <v>181</v>
      </c>
      <c r="G3" s="25" t="s">
        <v>182</v>
      </c>
      <c r="H3" s="25" t="s">
        <v>183</v>
      </c>
      <c r="I3" s="26" t="s">
        <v>186</v>
      </c>
      <c r="J3" s="27" t="s">
        <v>187</v>
      </c>
      <c r="K3" s="28" t="s">
        <v>188</v>
      </c>
      <c r="L3" s="27" t="s">
        <v>189</v>
      </c>
    </row>
    <row r="4" spans="1:12" ht="45" customHeight="1" x14ac:dyDescent="0.25">
      <c r="A4" s="20"/>
      <c r="B4" s="21"/>
      <c r="C4" s="22"/>
      <c r="D4" s="23"/>
      <c r="E4" s="29"/>
      <c r="F4" s="25"/>
      <c r="G4" s="25"/>
      <c r="H4" s="25"/>
      <c r="I4" s="26"/>
      <c r="J4" s="30"/>
      <c r="K4" s="31"/>
      <c r="L4" s="30"/>
    </row>
    <row r="5" spans="1:12" ht="24" customHeight="1" x14ac:dyDescent="0.25">
      <c r="A5" s="20"/>
      <c r="B5" s="32">
        <v>1</v>
      </c>
      <c r="C5" s="33">
        <v>2</v>
      </c>
      <c r="D5" s="34">
        <v>3</v>
      </c>
      <c r="E5" s="35">
        <v>4</v>
      </c>
      <c r="F5" s="36">
        <v>5</v>
      </c>
      <c r="G5" s="36">
        <v>6</v>
      </c>
      <c r="H5" s="36">
        <v>7</v>
      </c>
      <c r="I5" s="36" t="s">
        <v>184</v>
      </c>
      <c r="J5" s="36" t="s">
        <v>185</v>
      </c>
      <c r="K5" s="36">
        <v>10</v>
      </c>
      <c r="L5" s="36">
        <v>11</v>
      </c>
    </row>
    <row r="6" spans="1:12" x14ac:dyDescent="0.25">
      <c r="A6" s="20"/>
      <c r="B6" s="37" t="s">
        <v>3</v>
      </c>
      <c r="C6" s="37" t="s">
        <v>4</v>
      </c>
      <c r="D6" s="38" t="s">
        <v>5</v>
      </c>
      <c r="E6" s="39">
        <f t="shared" ref="E6:H6" si="0">E7+E33</f>
        <v>11432064</v>
      </c>
      <c r="F6" s="39">
        <f t="shared" si="0"/>
        <v>7773994</v>
      </c>
      <c r="G6" s="40">
        <f t="shared" si="0"/>
        <v>10545414</v>
      </c>
      <c r="H6" s="40">
        <f t="shared" si="0"/>
        <v>7591202</v>
      </c>
      <c r="I6" s="41">
        <f t="shared" ref="I6:I69" si="1">G6-E6</f>
        <v>-886650</v>
      </c>
      <c r="J6" s="40">
        <f t="shared" ref="J6:J69" si="2">H6-F6</f>
        <v>-182792</v>
      </c>
      <c r="K6" s="42">
        <f>F6/E6*100</f>
        <v>68.001666190812088</v>
      </c>
      <c r="L6" s="41">
        <f t="shared" ref="L6:L69" si="3">H6/G6*100</f>
        <v>71.985812979936114</v>
      </c>
    </row>
    <row r="7" spans="1:12" x14ac:dyDescent="0.25">
      <c r="A7" s="20"/>
      <c r="B7" s="37"/>
      <c r="C7" s="37"/>
      <c r="D7" s="38" t="s">
        <v>119</v>
      </c>
      <c r="E7" s="39">
        <f t="shared" ref="E7:H7" si="4">E8+E14+E19+E24+E29+E32</f>
        <v>9294128</v>
      </c>
      <c r="F7" s="39">
        <f t="shared" si="4"/>
        <v>6188850</v>
      </c>
      <c r="G7" s="40">
        <f t="shared" si="4"/>
        <v>8104216</v>
      </c>
      <c r="H7" s="40">
        <f t="shared" si="4"/>
        <v>5828475</v>
      </c>
      <c r="I7" s="41">
        <f t="shared" si="1"/>
        <v>-1189912</v>
      </c>
      <c r="J7" s="40">
        <f t="shared" si="2"/>
        <v>-360375</v>
      </c>
      <c r="K7" s="42">
        <f t="shared" ref="K7:K70" si="5">F7/E7*100</f>
        <v>66.588818230177154</v>
      </c>
      <c r="L7" s="41">
        <f t="shared" si="3"/>
        <v>71.919048060910512</v>
      </c>
    </row>
    <row r="8" spans="1:12" x14ac:dyDescent="0.25">
      <c r="A8" s="20"/>
      <c r="B8" s="37" t="s">
        <v>3</v>
      </c>
      <c r="C8" s="37" t="s">
        <v>6</v>
      </c>
      <c r="D8" s="38" t="s">
        <v>7</v>
      </c>
      <c r="E8" s="39">
        <f>E9</f>
        <v>3040796</v>
      </c>
      <c r="F8" s="39">
        <f>F9</f>
        <v>2349593</v>
      </c>
      <c r="G8" s="40">
        <f t="shared" ref="G8:H8" si="6">G9</f>
        <v>3045087</v>
      </c>
      <c r="H8" s="40">
        <f t="shared" si="6"/>
        <v>2392171</v>
      </c>
      <c r="I8" s="41">
        <f t="shared" si="1"/>
        <v>4291</v>
      </c>
      <c r="J8" s="40">
        <f t="shared" si="2"/>
        <v>42578</v>
      </c>
      <c r="K8" s="42">
        <f t="shared" si="5"/>
        <v>77.269011140503991</v>
      </c>
      <c r="L8" s="41">
        <f t="shared" si="3"/>
        <v>78.55837944860032</v>
      </c>
    </row>
    <row r="9" spans="1:12" x14ac:dyDescent="0.25">
      <c r="A9" s="20"/>
      <c r="B9" s="37" t="s">
        <v>3</v>
      </c>
      <c r="C9" s="37" t="s">
        <v>8</v>
      </c>
      <c r="D9" s="38" t="s">
        <v>9</v>
      </c>
      <c r="E9" s="39">
        <f>SUM(E10:E13)</f>
        <v>3040796</v>
      </c>
      <c r="F9" s="39">
        <f>SUM(F10:F13)</f>
        <v>2349593</v>
      </c>
      <c r="G9" s="40">
        <f t="shared" ref="G9" si="7">SUM(G10:G13)</f>
        <v>3045087</v>
      </c>
      <c r="H9" s="40">
        <f>SUM(H10:H13)</f>
        <v>2392171</v>
      </c>
      <c r="I9" s="41">
        <f t="shared" si="1"/>
        <v>4291</v>
      </c>
      <c r="J9" s="40">
        <f t="shared" si="2"/>
        <v>42578</v>
      </c>
      <c r="K9" s="42">
        <f t="shared" si="5"/>
        <v>77.269011140503991</v>
      </c>
      <c r="L9" s="41">
        <f t="shared" si="3"/>
        <v>78.55837944860032</v>
      </c>
    </row>
    <row r="10" spans="1:12" ht="47.25" customHeight="1" x14ac:dyDescent="0.25">
      <c r="A10" s="20"/>
      <c r="B10" s="43" t="s">
        <v>11</v>
      </c>
      <c r="C10" s="43" t="s">
        <v>10</v>
      </c>
      <c r="D10" s="44" t="s">
        <v>166</v>
      </c>
      <c r="E10" s="45">
        <v>2167714</v>
      </c>
      <c r="F10" s="45">
        <v>1483578</v>
      </c>
      <c r="G10" s="46">
        <v>2261063</v>
      </c>
      <c r="H10" s="46">
        <v>1603866</v>
      </c>
      <c r="I10" s="41">
        <f t="shared" si="1"/>
        <v>93349</v>
      </c>
      <c r="J10" s="40">
        <f t="shared" si="2"/>
        <v>120288</v>
      </c>
      <c r="K10" s="42">
        <f t="shared" si="5"/>
        <v>68.439748047943596</v>
      </c>
      <c r="L10" s="41">
        <f t="shared" si="3"/>
        <v>70.934157960216055</v>
      </c>
    </row>
    <row r="11" spans="1:12" ht="24.75" customHeight="1" x14ac:dyDescent="0.25">
      <c r="A11" s="20"/>
      <c r="B11" s="43" t="s">
        <v>11</v>
      </c>
      <c r="C11" s="43" t="s">
        <v>12</v>
      </c>
      <c r="D11" s="44" t="s">
        <v>138</v>
      </c>
      <c r="E11" s="45">
        <v>755805</v>
      </c>
      <c r="F11" s="45">
        <v>748809</v>
      </c>
      <c r="G11" s="46">
        <v>767392</v>
      </c>
      <c r="H11" s="46">
        <v>771674</v>
      </c>
      <c r="I11" s="41">
        <f t="shared" si="1"/>
        <v>11587</v>
      </c>
      <c r="J11" s="40">
        <f t="shared" si="2"/>
        <v>22865</v>
      </c>
      <c r="K11" s="42">
        <f t="shared" si="5"/>
        <v>99.074364419393888</v>
      </c>
      <c r="L11" s="41">
        <f t="shared" si="3"/>
        <v>100.55799382844752</v>
      </c>
    </row>
    <row r="12" spans="1:12" ht="22.5" x14ac:dyDescent="0.25">
      <c r="A12" s="20"/>
      <c r="B12" s="43" t="s">
        <v>11</v>
      </c>
      <c r="C12" s="43" t="s">
        <v>125</v>
      </c>
      <c r="D12" s="44" t="s">
        <v>126</v>
      </c>
      <c r="E12" s="45">
        <v>414</v>
      </c>
      <c r="F12" s="45">
        <v>345</v>
      </c>
      <c r="G12" s="46"/>
      <c r="H12" s="46"/>
      <c r="I12" s="41">
        <f t="shared" si="1"/>
        <v>-414</v>
      </c>
      <c r="J12" s="40">
        <f t="shared" si="2"/>
        <v>-345</v>
      </c>
      <c r="K12" s="42">
        <f t="shared" si="5"/>
        <v>83.333333333333343</v>
      </c>
      <c r="L12" s="41">
        <v>0</v>
      </c>
    </row>
    <row r="13" spans="1:12" ht="45" x14ac:dyDescent="0.25">
      <c r="A13" s="20"/>
      <c r="B13" s="43" t="s">
        <v>11</v>
      </c>
      <c r="C13" s="43" t="s">
        <v>150</v>
      </c>
      <c r="D13" s="44" t="s">
        <v>151</v>
      </c>
      <c r="E13" s="45">
        <v>116863</v>
      </c>
      <c r="F13" s="45">
        <v>116861</v>
      </c>
      <c r="G13" s="46">
        <v>16632</v>
      </c>
      <c r="H13" s="46">
        <v>16631</v>
      </c>
      <c r="I13" s="41">
        <f t="shared" si="1"/>
        <v>-100231</v>
      </c>
      <c r="J13" s="40">
        <f t="shared" si="2"/>
        <v>-100230</v>
      </c>
      <c r="K13" s="42">
        <f t="shared" si="5"/>
        <v>99.998288594336955</v>
      </c>
      <c r="L13" s="41">
        <f t="shared" si="3"/>
        <v>99.99398749398749</v>
      </c>
    </row>
    <row r="14" spans="1:12" ht="21" x14ac:dyDescent="0.25">
      <c r="A14" s="20"/>
      <c r="B14" s="37" t="s">
        <v>3</v>
      </c>
      <c r="C14" s="37" t="s">
        <v>13</v>
      </c>
      <c r="D14" s="47" t="s">
        <v>152</v>
      </c>
      <c r="E14" s="39">
        <f>SUM(E15:E18)</f>
        <v>77848</v>
      </c>
      <c r="F14" s="39">
        <f>SUM(F15:F18)</f>
        <v>59920</v>
      </c>
      <c r="G14" s="40">
        <f t="shared" ref="G14" si="8">SUM(G15:G18)</f>
        <v>73385</v>
      </c>
      <c r="H14" s="40">
        <f>SUM(H15:H18)</f>
        <v>53057</v>
      </c>
      <c r="I14" s="41">
        <f t="shared" si="1"/>
        <v>-4463</v>
      </c>
      <c r="J14" s="40">
        <f t="shared" si="2"/>
        <v>-6863</v>
      </c>
      <c r="K14" s="42">
        <f t="shared" si="5"/>
        <v>76.970506628301308</v>
      </c>
      <c r="L14" s="41">
        <f t="shared" si="3"/>
        <v>72.299516249914831</v>
      </c>
    </row>
    <row r="15" spans="1:12" ht="82.5" customHeight="1" x14ac:dyDescent="0.25">
      <c r="A15" s="20"/>
      <c r="B15" s="43" t="s">
        <v>15</v>
      </c>
      <c r="C15" s="43" t="s">
        <v>14</v>
      </c>
      <c r="D15" s="44" t="s">
        <v>127</v>
      </c>
      <c r="E15" s="45">
        <v>35535</v>
      </c>
      <c r="F15" s="45">
        <v>27124</v>
      </c>
      <c r="G15" s="46">
        <v>33955</v>
      </c>
      <c r="H15" s="46">
        <v>24736</v>
      </c>
      <c r="I15" s="41">
        <f t="shared" si="1"/>
        <v>-1580</v>
      </c>
      <c r="J15" s="40">
        <f t="shared" si="2"/>
        <v>-2388</v>
      </c>
      <c r="K15" s="42">
        <f t="shared" si="5"/>
        <v>76.330378500070353</v>
      </c>
      <c r="L15" s="41">
        <f t="shared" si="3"/>
        <v>72.849359446326019</v>
      </c>
    </row>
    <row r="16" spans="1:12" ht="95.25" customHeight="1" x14ac:dyDescent="0.25">
      <c r="A16" s="20"/>
      <c r="B16" s="43" t="s">
        <v>15</v>
      </c>
      <c r="C16" s="43" t="s">
        <v>16</v>
      </c>
      <c r="D16" s="44" t="s">
        <v>165</v>
      </c>
      <c r="E16" s="45">
        <v>248</v>
      </c>
      <c r="F16" s="45">
        <v>206</v>
      </c>
      <c r="G16" s="46">
        <v>204</v>
      </c>
      <c r="H16" s="46">
        <v>171</v>
      </c>
      <c r="I16" s="41">
        <f t="shared" si="1"/>
        <v>-44</v>
      </c>
      <c r="J16" s="40">
        <f t="shared" si="2"/>
        <v>-35</v>
      </c>
      <c r="K16" s="42">
        <f t="shared" si="5"/>
        <v>83.064516129032256</v>
      </c>
      <c r="L16" s="41">
        <f t="shared" si="3"/>
        <v>83.82352941176471</v>
      </c>
    </row>
    <row r="17" spans="1:13" ht="81.75" customHeight="1" x14ac:dyDescent="0.25">
      <c r="A17" s="20"/>
      <c r="B17" s="43" t="s">
        <v>15</v>
      </c>
      <c r="C17" s="43" t="s">
        <v>17</v>
      </c>
      <c r="D17" s="44" t="s">
        <v>163</v>
      </c>
      <c r="E17" s="45">
        <v>47251</v>
      </c>
      <c r="F17" s="45">
        <v>37177</v>
      </c>
      <c r="G17" s="46">
        <v>44245</v>
      </c>
      <c r="H17" s="46">
        <v>32982</v>
      </c>
      <c r="I17" s="41">
        <f t="shared" si="1"/>
        <v>-3006</v>
      </c>
      <c r="J17" s="40">
        <f t="shared" si="2"/>
        <v>-4195</v>
      </c>
      <c r="K17" s="42">
        <f t="shared" si="5"/>
        <v>78.679816300184129</v>
      </c>
      <c r="L17" s="41">
        <f t="shared" si="3"/>
        <v>74.544016273025207</v>
      </c>
    </row>
    <row r="18" spans="1:13" ht="84" customHeight="1" x14ac:dyDescent="0.25">
      <c r="A18" s="20"/>
      <c r="B18" s="43" t="s">
        <v>15</v>
      </c>
      <c r="C18" s="43" t="s">
        <v>18</v>
      </c>
      <c r="D18" s="44" t="s">
        <v>164</v>
      </c>
      <c r="E18" s="45">
        <v>-5186</v>
      </c>
      <c r="F18" s="45">
        <v>-4587</v>
      </c>
      <c r="G18" s="46">
        <v>-5019</v>
      </c>
      <c r="H18" s="46">
        <v>-4832</v>
      </c>
      <c r="I18" s="41">
        <f t="shared" si="1"/>
        <v>167</v>
      </c>
      <c r="J18" s="40">
        <f t="shared" si="2"/>
        <v>-245</v>
      </c>
      <c r="K18" s="42">
        <f t="shared" si="5"/>
        <v>88.449672194369455</v>
      </c>
      <c r="L18" s="41">
        <f t="shared" si="3"/>
        <v>96.27415819884439</v>
      </c>
    </row>
    <row r="19" spans="1:13" x14ac:dyDescent="0.25">
      <c r="A19" s="20"/>
      <c r="B19" s="37" t="s">
        <v>3</v>
      </c>
      <c r="C19" s="37" t="s">
        <v>19</v>
      </c>
      <c r="D19" s="38" t="s">
        <v>20</v>
      </c>
      <c r="E19" s="39">
        <f>SUM(E20:E23)</f>
        <v>1677513</v>
      </c>
      <c r="F19" s="39">
        <f>SUM(F20:F23)</f>
        <v>1249357</v>
      </c>
      <c r="G19" s="40">
        <f t="shared" ref="G19" si="9">SUM(G20:G23)</f>
        <v>1554689</v>
      </c>
      <c r="H19" s="40">
        <f>SUM(H20:H23)</f>
        <v>1258973</v>
      </c>
      <c r="I19" s="41">
        <f t="shared" si="1"/>
        <v>-122824</v>
      </c>
      <c r="J19" s="40">
        <f t="shared" si="2"/>
        <v>9616</v>
      </c>
      <c r="K19" s="42">
        <f t="shared" si="5"/>
        <v>74.47674026967303</v>
      </c>
      <c r="L19" s="41">
        <f t="shared" si="3"/>
        <v>80.979089708616968</v>
      </c>
    </row>
    <row r="20" spans="1:13" ht="22.5" x14ac:dyDescent="0.25">
      <c r="A20" s="20"/>
      <c r="B20" s="43" t="s">
        <v>11</v>
      </c>
      <c r="C20" s="43" t="s">
        <v>21</v>
      </c>
      <c r="D20" s="44" t="s">
        <v>22</v>
      </c>
      <c r="E20" s="45">
        <v>1337090</v>
      </c>
      <c r="F20" s="45">
        <v>999939</v>
      </c>
      <c r="G20" s="46">
        <v>1323389</v>
      </c>
      <c r="H20" s="46">
        <v>1060147</v>
      </c>
      <c r="I20" s="41">
        <f t="shared" si="1"/>
        <v>-13701</v>
      </c>
      <c r="J20" s="40">
        <f t="shared" si="2"/>
        <v>60208</v>
      </c>
      <c r="K20" s="42">
        <f t="shared" si="5"/>
        <v>74.784719054065178</v>
      </c>
      <c r="L20" s="41">
        <f t="shared" si="3"/>
        <v>80.108494176693327</v>
      </c>
    </row>
    <row r="21" spans="1:13" s="2" customFormat="1" x14ac:dyDescent="0.25">
      <c r="A21" s="20"/>
      <c r="B21" s="43" t="s">
        <v>11</v>
      </c>
      <c r="C21" s="43" t="s">
        <v>23</v>
      </c>
      <c r="D21" s="44" t="s">
        <v>139</v>
      </c>
      <c r="E21" s="45">
        <v>251089</v>
      </c>
      <c r="F21" s="45">
        <v>189447</v>
      </c>
      <c r="G21" s="46">
        <v>148449</v>
      </c>
      <c r="H21" s="46">
        <v>131682</v>
      </c>
      <c r="I21" s="41">
        <f t="shared" si="1"/>
        <v>-102640</v>
      </c>
      <c r="J21" s="40">
        <f t="shared" si="2"/>
        <v>-57765</v>
      </c>
      <c r="K21" s="42">
        <f t="shared" si="5"/>
        <v>75.450139193672356</v>
      </c>
      <c r="L21" s="41">
        <f t="shared" si="3"/>
        <v>88.705211890952455</v>
      </c>
      <c r="M21"/>
    </row>
    <row r="22" spans="1:13" s="2" customFormat="1" x14ac:dyDescent="0.25">
      <c r="A22" s="20"/>
      <c r="B22" s="43" t="s">
        <v>11</v>
      </c>
      <c r="C22" s="43" t="s">
        <v>24</v>
      </c>
      <c r="D22" s="44" t="s">
        <v>25</v>
      </c>
      <c r="E22" s="45">
        <v>1428</v>
      </c>
      <c r="F22" s="45">
        <v>1207</v>
      </c>
      <c r="G22" s="46">
        <v>-1927</v>
      </c>
      <c r="H22" s="46">
        <v>-1678</v>
      </c>
      <c r="I22" s="41">
        <f t="shared" si="1"/>
        <v>-3355</v>
      </c>
      <c r="J22" s="40">
        <f t="shared" si="2"/>
        <v>-2885</v>
      </c>
      <c r="K22" s="42">
        <f t="shared" si="5"/>
        <v>84.523809523809518</v>
      </c>
      <c r="L22" s="41">
        <f t="shared" si="3"/>
        <v>87.078360145303577</v>
      </c>
      <c r="M22"/>
    </row>
    <row r="23" spans="1:13" s="2" customFormat="1" ht="22.5" x14ac:dyDescent="0.25">
      <c r="A23" s="20"/>
      <c r="B23" s="43" t="s">
        <v>11</v>
      </c>
      <c r="C23" s="43" t="s">
        <v>26</v>
      </c>
      <c r="D23" s="44" t="s">
        <v>27</v>
      </c>
      <c r="E23" s="45">
        <v>87906</v>
      </c>
      <c r="F23" s="45">
        <v>58764</v>
      </c>
      <c r="G23" s="46">
        <v>84778</v>
      </c>
      <c r="H23" s="46">
        <v>68822</v>
      </c>
      <c r="I23" s="41">
        <f t="shared" si="1"/>
        <v>-3128</v>
      </c>
      <c r="J23" s="40">
        <f t="shared" si="2"/>
        <v>10058</v>
      </c>
      <c r="K23" s="42">
        <f t="shared" si="5"/>
        <v>66.848679271039529</v>
      </c>
      <c r="L23" s="41">
        <f t="shared" si="3"/>
        <v>81.1790794781665</v>
      </c>
      <c r="M23"/>
    </row>
    <row r="24" spans="1:13" s="2" customFormat="1" x14ac:dyDescent="0.25">
      <c r="A24" s="20"/>
      <c r="B24" s="37" t="s">
        <v>3</v>
      </c>
      <c r="C24" s="37" t="s">
        <v>28</v>
      </c>
      <c r="D24" s="38" t="s">
        <v>29</v>
      </c>
      <c r="E24" s="39">
        <f>SUM(E25:E26)</f>
        <v>4411363</v>
      </c>
      <c r="F24" s="39">
        <f>SUM(F25:F26)</f>
        <v>2465158</v>
      </c>
      <c r="G24" s="40">
        <f t="shared" ref="G24" si="10">SUM(G25:G26)</f>
        <v>3344993</v>
      </c>
      <c r="H24" s="40">
        <f>SUM(H25:H26)</f>
        <v>2060225</v>
      </c>
      <c r="I24" s="41">
        <f t="shared" si="1"/>
        <v>-1066370</v>
      </c>
      <c r="J24" s="40">
        <f t="shared" si="2"/>
        <v>-404933</v>
      </c>
      <c r="K24" s="42">
        <f t="shared" si="5"/>
        <v>55.882002909304909</v>
      </c>
      <c r="L24" s="41">
        <f t="shared" si="3"/>
        <v>61.5913097575989</v>
      </c>
      <c r="M24"/>
    </row>
    <row r="25" spans="1:13" x14ac:dyDescent="0.25">
      <c r="A25" s="20"/>
      <c r="B25" s="37" t="s">
        <v>3</v>
      </c>
      <c r="C25" s="37" t="s">
        <v>30</v>
      </c>
      <c r="D25" s="38" t="s">
        <v>31</v>
      </c>
      <c r="E25" s="39">
        <v>583952</v>
      </c>
      <c r="F25" s="39">
        <v>119830</v>
      </c>
      <c r="G25" s="40">
        <v>425114</v>
      </c>
      <c r="H25" s="40">
        <v>105686</v>
      </c>
      <c r="I25" s="41">
        <f t="shared" si="1"/>
        <v>-158838</v>
      </c>
      <c r="J25" s="40">
        <f t="shared" si="2"/>
        <v>-14144</v>
      </c>
      <c r="K25" s="42">
        <f t="shared" si="5"/>
        <v>20.520522234704224</v>
      </c>
      <c r="L25" s="41">
        <f t="shared" si="3"/>
        <v>24.860625620421818</v>
      </c>
    </row>
    <row r="26" spans="1:13" x14ac:dyDescent="0.25">
      <c r="A26" s="20"/>
      <c r="B26" s="37" t="s">
        <v>3</v>
      </c>
      <c r="C26" s="37" t="s">
        <v>32</v>
      </c>
      <c r="D26" s="38" t="s">
        <v>33</v>
      </c>
      <c r="E26" s="39">
        <f>SUM(E27:E28)</f>
        <v>3827411</v>
      </c>
      <c r="F26" s="39">
        <f>SUM(F27:F28)</f>
        <v>2345328</v>
      </c>
      <c r="G26" s="40">
        <f t="shared" ref="G26" si="11">SUM(G27:G28)</f>
        <v>2919879</v>
      </c>
      <c r="H26" s="40">
        <f>SUM(H27:H28)</f>
        <v>1954539</v>
      </c>
      <c r="I26" s="41">
        <f t="shared" si="1"/>
        <v>-907532</v>
      </c>
      <c r="J26" s="40">
        <f t="shared" si="2"/>
        <v>-390789</v>
      </c>
      <c r="K26" s="42">
        <f t="shared" si="5"/>
        <v>61.277140082421255</v>
      </c>
      <c r="L26" s="41">
        <f t="shared" si="3"/>
        <v>66.939040967108568</v>
      </c>
    </row>
    <row r="27" spans="1:13" x14ac:dyDescent="0.25">
      <c r="A27" s="20"/>
      <c r="B27" s="43" t="s">
        <v>11</v>
      </c>
      <c r="C27" s="43" t="s">
        <v>34</v>
      </c>
      <c r="D27" s="44" t="s">
        <v>35</v>
      </c>
      <c r="E27" s="45">
        <v>2308103</v>
      </c>
      <c r="F27" s="45">
        <v>2005497</v>
      </c>
      <c r="G27" s="46">
        <v>1954126</v>
      </c>
      <c r="H27" s="46">
        <v>1711738</v>
      </c>
      <c r="I27" s="41">
        <f t="shared" si="1"/>
        <v>-353977</v>
      </c>
      <c r="J27" s="40">
        <f t="shared" si="2"/>
        <v>-293759</v>
      </c>
      <c r="K27" s="42">
        <f t="shared" si="5"/>
        <v>86.889406581941969</v>
      </c>
      <c r="L27" s="41">
        <f t="shared" si="3"/>
        <v>87.596091551926534</v>
      </c>
    </row>
    <row r="28" spans="1:13" x14ac:dyDescent="0.25">
      <c r="A28" s="20"/>
      <c r="B28" s="43" t="s">
        <v>11</v>
      </c>
      <c r="C28" s="43" t="s">
        <v>36</v>
      </c>
      <c r="D28" s="44" t="s">
        <v>37</v>
      </c>
      <c r="E28" s="45">
        <v>1519308</v>
      </c>
      <c r="F28" s="45">
        <v>339831</v>
      </c>
      <c r="G28" s="46">
        <v>965753</v>
      </c>
      <c r="H28" s="46">
        <v>242801</v>
      </c>
      <c r="I28" s="41">
        <f t="shared" si="1"/>
        <v>-553555</v>
      </c>
      <c r="J28" s="40">
        <f t="shared" si="2"/>
        <v>-97030</v>
      </c>
      <c r="K28" s="42">
        <f t="shared" si="5"/>
        <v>22.367485723763714</v>
      </c>
      <c r="L28" s="41">
        <f t="shared" si="3"/>
        <v>25.141107508855786</v>
      </c>
    </row>
    <row r="29" spans="1:13" x14ac:dyDescent="0.25">
      <c r="A29" s="20"/>
      <c r="B29" s="37" t="s">
        <v>3</v>
      </c>
      <c r="C29" s="37" t="s">
        <v>38</v>
      </c>
      <c r="D29" s="38" t="s">
        <v>39</v>
      </c>
      <c r="E29" s="39">
        <f t="shared" ref="E29:H29" si="12">SUM(E30:E31)</f>
        <v>86367</v>
      </c>
      <c r="F29" s="39">
        <f t="shared" si="12"/>
        <v>64666</v>
      </c>
      <c r="G29" s="40">
        <f t="shared" si="12"/>
        <v>86999</v>
      </c>
      <c r="H29" s="40">
        <f t="shared" si="12"/>
        <v>64986</v>
      </c>
      <c r="I29" s="41">
        <f t="shared" si="1"/>
        <v>632</v>
      </c>
      <c r="J29" s="40">
        <f t="shared" si="2"/>
        <v>320</v>
      </c>
      <c r="K29" s="42">
        <f t="shared" si="5"/>
        <v>74.873504926650227</v>
      </c>
      <c r="L29" s="41">
        <f t="shared" si="3"/>
        <v>74.697410315061092</v>
      </c>
    </row>
    <row r="30" spans="1:13" ht="33.75" x14ac:dyDescent="0.25">
      <c r="A30" s="20"/>
      <c r="B30" s="43" t="s">
        <v>11</v>
      </c>
      <c r="C30" s="43" t="s">
        <v>40</v>
      </c>
      <c r="D30" s="44" t="s">
        <v>140</v>
      </c>
      <c r="E30" s="45">
        <v>85677</v>
      </c>
      <c r="F30" s="45">
        <v>64381</v>
      </c>
      <c r="G30" s="46">
        <v>86639</v>
      </c>
      <c r="H30" s="46">
        <v>64581</v>
      </c>
      <c r="I30" s="41">
        <f t="shared" si="1"/>
        <v>962</v>
      </c>
      <c r="J30" s="40">
        <f t="shared" si="2"/>
        <v>200</v>
      </c>
      <c r="K30" s="42">
        <f t="shared" si="5"/>
        <v>75.143854243262481</v>
      </c>
      <c r="L30" s="41">
        <f t="shared" si="3"/>
        <v>74.540334029709484</v>
      </c>
    </row>
    <row r="31" spans="1:13" ht="22.5" x14ac:dyDescent="0.25">
      <c r="A31" s="20"/>
      <c r="B31" s="43" t="s">
        <v>43</v>
      </c>
      <c r="C31" s="43" t="s">
        <v>42</v>
      </c>
      <c r="D31" s="44" t="s">
        <v>41</v>
      </c>
      <c r="E31" s="45">
        <v>690</v>
      </c>
      <c r="F31" s="45">
        <v>285</v>
      </c>
      <c r="G31" s="46">
        <v>360</v>
      </c>
      <c r="H31" s="46">
        <v>405</v>
      </c>
      <c r="I31" s="41">
        <f t="shared" si="1"/>
        <v>-330</v>
      </c>
      <c r="J31" s="40">
        <f t="shared" si="2"/>
        <v>120</v>
      </c>
      <c r="K31" s="42">
        <f t="shared" si="5"/>
        <v>41.304347826086953</v>
      </c>
      <c r="L31" s="41">
        <f t="shared" si="3"/>
        <v>112.5</v>
      </c>
    </row>
    <row r="32" spans="1:13" ht="31.5" x14ac:dyDescent="0.25">
      <c r="A32" s="20"/>
      <c r="B32" s="37" t="s">
        <v>3</v>
      </c>
      <c r="C32" s="37" t="s">
        <v>148</v>
      </c>
      <c r="D32" s="38" t="s">
        <v>149</v>
      </c>
      <c r="E32" s="39">
        <v>241</v>
      </c>
      <c r="F32" s="39">
        <v>156</v>
      </c>
      <c r="G32" s="40">
        <v>-937</v>
      </c>
      <c r="H32" s="40">
        <v>-937</v>
      </c>
      <c r="I32" s="41">
        <f t="shared" si="1"/>
        <v>-1178</v>
      </c>
      <c r="J32" s="40">
        <f t="shared" si="2"/>
        <v>-1093</v>
      </c>
      <c r="K32" s="42">
        <f t="shared" si="5"/>
        <v>64.730290456431533</v>
      </c>
      <c r="L32" s="41">
        <f t="shared" si="3"/>
        <v>100</v>
      </c>
    </row>
    <row r="33" spans="1:12" x14ac:dyDescent="0.25">
      <c r="A33" s="20"/>
      <c r="B33" s="37"/>
      <c r="C33" s="37"/>
      <c r="D33" s="38" t="s">
        <v>120</v>
      </c>
      <c r="E33" s="39">
        <f>E34+E52+E53+E66+E72+E73</f>
        <v>2137936</v>
      </c>
      <c r="F33" s="39">
        <f>F34+F52+F53+F66+F72+F73</f>
        <v>1585144</v>
      </c>
      <c r="G33" s="40">
        <f>G34+G52+G53+G66+G72+G73</f>
        <v>2441198</v>
      </c>
      <c r="H33" s="40">
        <f>H34+H52+H53+H66+H72+H73</f>
        <v>1762727</v>
      </c>
      <c r="I33" s="41">
        <f t="shared" si="1"/>
        <v>303262</v>
      </c>
      <c r="J33" s="40">
        <f t="shared" si="2"/>
        <v>177583</v>
      </c>
      <c r="K33" s="42">
        <f t="shared" si="5"/>
        <v>74.143660053434715</v>
      </c>
      <c r="L33" s="41">
        <f t="shared" si="3"/>
        <v>72.207457158329632</v>
      </c>
    </row>
    <row r="34" spans="1:12" ht="31.5" x14ac:dyDescent="0.25">
      <c r="A34" s="20"/>
      <c r="B34" s="37" t="s">
        <v>3</v>
      </c>
      <c r="C34" s="37" t="s">
        <v>44</v>
      </c>
      <c r="D34" s="38" t="s">
        <v>45</v>
      </c>
      <c r="E34" s="39">
        <f>E35+E36+E41+E43+E45+E42</f>
        <v>1292103</v>
      </c>
      <c r="F34" s="39">
        <f>F35+F41+F43+F45+F42</f>
        <v>1022172</v>
      </c>
      <c r="G34" s="40">
        <f t="shared" ref="G34:H34" si="13">G35+G41+G42+G43+G45</f>
        <v>1097202</v>
      </c>
      <c r="H34" s="40">
        <f t="shared" si="13"/>
        <v>813352</v>
      </c>
      <c r="I34" s="41">
        <f t="shared" si="1"/>
        <v>-194901</v>
      </c>
      <c r="J34" s="40">
        <f t="shared" si="2"/>
        <v>-208820</v>
      </c>
      <c r="K34" s="42">
        <f t="shared" si="5"/>
        <v>79.109173185109853</v>
      </c>
      <c r="L34" s="41">
        <f t="shared" si="3"/>
        <v>74.129649781899772</v>
      </c>
    </row>
    <row r="35" spans="1:12" ht="72" customHeight="1" x14ac:dyDescent="0.25">
      <c r="A35" s="20"/>
      <c r="B35" s="37" t="s">
        <v>3</v>
      </c>
      <c r="C35" s="37" t="s">
        <v>46</v>
      </c>
      <c r="D35" s="38" t="s">
        <v>47</v>
      </c>
      <c r="E35" s="39">
        <f t="shared" ref="E35" si="14">SUM(E37:E40)</f>
        <v>1065227</v>
      </c>
      <c r="F35" s="39">
        <f>SUM(F36:F40)</f>
        <v>838511</v>
      </c>
      <c r="G35" s="40">
        <f>SUM(G36:G40)</f>
        <v>953968</v>
      </c>
      <c r="H35" s="40">
        <f>SUM(H36:H40)</f>
        <v>767892</v>
      </c>
      <c r="I35" s="41">
        <f t="shared" si="1"/>
        <v>-111259</v>
      </c>
      <c r="J35" s="40">
        <f t="shared" si="2"/>
        <v>-70619</v>
      </c>
      <c r="K35" s="42">
        <f t="shared" si="5"/>
        <v>78.716649127369095</v>
      </c>
      <c r="L35" s="41">
        <f t="shared" si="3"/>
        <v>80.494523925330824</v>
      </c>
    </row>
    <row r="36" spans="1:12" ht="33.75" x14ac:dyDescent="0.25">
      <c r="A36" s="20"/>
      <c r="B36" s="43" t="s">
        <v>3</v>
      </c>
      <c r="C36" s="43" t="s">
        <v>173</v>
      </c>
      <c r="D36" s="44" t="s">
        <v>174</v>
      </c>
      <c r="E36" s="45">
        <v>960</v>
      </c>
      <c r="F36" s="45">
        <v>960</v>
      </c>
      <c r="G36" s="46">
        <v>0</v>
      </c>
      <c r="H36" s="46">
        <v>0</v>
      </c>
      <c r="I36" s="41">
        <f t="shared" si="1"/>
        <v>-960</v>
      </c>
      <c r="J36" s="40">
        <f t="shared" si="2"/>
        <v>-960</v>
      </c>
      <c r="K36" s="42">
        <f t="shared" si="5"/>
        <v>100</v>
      </c>
      <c r="L36" s="41">
        <v>0</v>
      </c>
    </row>
    <row r="37" spans="1:12" ht="56.25" x14ac:dyDescent="0.25">
      <c r="A37" s="20"/>
      <c r="B37" s="43" t="s">
        <v>50</v>
      </c>
      <c r="C37" s="43" t="s">
        <v>48</v>
      </c>
      <c r="D37" s="44" t="s">
        <v>49</v>
      </c>
      <c r="E37" s="45">
        <v>856564</v>
      </c>
      <c r="F37" s="45">
        <v>678250</v>
      </c>
      <c r="G37" s="46">
        <v>776455</v>
      </c>
      <c r="H37" s="46">
        <v>622312</v>
      </c>
      <c r="I37" s="41">
        <f t="shared" si="1"/>
        <v>-80109</v>
      </c>
      <c r="J37" s="40">
        <f t="shared" si="2"/>
        <v>-55938</v>
      </c>
      <c r="K37" s="42">
        <f t="shared" si="5"/>
        <v>79.182641343787509</v>
      </c>
      <c r="L37" s="41">
        <f t="shared" si="3"/>
        <v>80.147851453078417</v>
      </c>
    </row>
    <row r="38" spans="1:12" ht="56.25" x14ac:dyDescent="0.25">
      <c r="A38" s="20"/>
      <c r="B38" s="43" t="s">
        <v>50</v>
      </c>
      <c r="C38" s="43" t="s">
        <v>51</v>
      </c>
      <c r="D38" s="44" t="s">
        <v>52</v>
      </c>
      <c r="E38" s="45">
        <v>59226</v>
      </c>
      <c r="F38" s="45">
        <v>47760</v>
      </c>
      <c r="G38" s="46">
        <v>53910</v>
      </c>
      <c r="H38" s="46">
        <v>53184</v>
      </c>
      <c r="I38" s="41">
        <f t="shared" si="1"/>
        <v>-5316</v>
      </c>
      <c r="J38" s="40">
        <f t="shared" si="2"/>
        <v>5424</v>
      </c>
      <c r="K38" s="42">
        <f t="shared" si="5"/>
        <v>80.640259345557695</v>
      </c>
      <c r="L38" s="41">
        <f t="shared" si="3"/>
        <v>98.653311074012237</v>
      </c>
    </row>
    <row r="39" spans="1:12" ht="56.25" x14ac:dyDescent="0.25">
      <c r="A39" s="20"/>
      <c r="B39" s="43" t="s">
        <v>50</v>
      </c>
      <c r="C39" s="43" t="s">
        <v>53</v>
      </c>
      <c r="D39" s="44" t="s">
        <v>54</v>
      </c>
      <c r="E39" s="45">
        <v>14677</v>
      </c>
      <c r="F39" s="45">
        <v>10422</v>
      </c>
      <c r="G39" s="46">
        <v>0</v>
      </c>
      <c r="H39" s="46">
        <v>0</v>
      </c>
      <c r="I39" s="41">
        <f t="shared" si="1"/>
        <v>-14677</v>
      </c>
      <c r="J39" s="40">
        <f t="shared" si="2"/>
        <v>-10422</v>
      </c>
      <c r="K39" s="42">
        <f t="shared" si="5"/>
        <v>71.009061797370038</v>
      </c>
      <c r="L39" s="41">
        <v>0</v>
      </c>
    </row>
    <row r="40" spans="1:12" ht="26.25" customHeight="1" x14ac:dyDescent="0.25">
      <c r="A40" s="20"/>
      <c r="B40" s="43" t="s">
        <v>50</v>
      </c>
      <c r="C40" s="43" t="s">
        <v>55</v>
      </c>
      <c r="D40" s="44" t="s">
        <v>56</v>
      </c>
      <c r="E40" s="45">
        <v>134760</v>
      </c>
      <c r="F40" s="45">
        <v>101119</v>
      </c>
      <c r="G40" s="46">
        <v>123603</v>
      </c>
      <c r="H40" s="46">
        <v>92396</v>
      </c>
      <c r="I40" s="41">
        <f t="shared" si="1"/>
        <v>-11157</v>
      </c>
      <c r="J40" s="40">
        <f t="shared" si="2"/>
        <v>-8723</v>
      </c>
      <c r="K40" s="42">
        <f t="shared" si="5"/>
        <v>75.036360937963792</v>
      </c>
      <c r="L40" s="41">
        <f t="shared" si="3"/>
        <v>74.752230932906159</v>
      </c>
    </row>
    <row r="41" spans="1:12" ht="82.5" customHeight="1" x14ac:dyDescent="0.25">
      <c r="A41" s="20"/>
      <c r="B41" s="43" t="s">
        <v>50</v>
      </c>
      <c r="C41" s="43" t="s">
        <v>57</v>
      </c>
      <c r="D41" s="44" t="s">
        <v>58</v>
      </c>
      <c r="E41" s="45">
        <v>33</v>
      </c>
      <c r="F41" s="45">
        <v>33</v>
      </c>
      <c r="G41" s="46">
        <v>1348</v>
      </c>
      <c r="H41" s="46">
        <v>1182</v>
      </c>
      <c r="I41" s="41">
        <f t="shared" si="1"/>
        <v>1315</v>
      </c>
      <c r="J41" s="40">
        <f t="shared" si="2"/>
        <v>1149</v>
      </c>
      <c r="K41" s="42">
        <f t="shared" si="5"/>
        <v>100</v>
      </c>
      <c r="L41" s="41">
        <f t="shared" si="3"/>
        <v>87.685459940652819</v>
      </c>
    </row>
    <row r="42" spans="1:12" ht="71.25" customHeight="1" x14ac:dyDescent="0.25">
      <c r="A42" s="20"/>
      <c r="B42" s="43" t="s">
        <v>50</v>
      </c>
      <c r="C42" s="43" t="s">
        <v>154</v>
      </c>
      <c r="D42" s="44" t="s">
        <v>153</v>
      </c>
      <c r="E42" s="45">
        <v>361</v>
      </c>
      <c r="F42" s="45">
        <v>361</v>
      </c>
      <c r="G42" s="46">
        <v>885</v>
      </c>
      <c r="H42" s="46">
        <v>893</v>
      </c>
      <c r="I42" s="41">
        <f t="shared" si="1"/>
        <v>524</v>
      </c>
      <c r="J42" s="40">
        <f t="shared" si="2"/>
        <v>532</v>
      </c>
      <c r="K42" s="42">
        <f t="shared" si="5"/>
        <v>100</v>
      </c>
      <c r="L42" s="41">
        <f t="shared" si="3"/>
        <v>100.90395480225989</v>
      </c>
    </row>
    <row r="43" spans="1:12" ht="21" x14ac:dyDescent="0.25">
      <c r="A43" s="20"/>
      <c r="B43" s="37" t="s">
        <v>3</v>
      </c>
      <c r="C43" s="37" t="s">
        <v>59</v>
      </c>
      <c r="D43" s="38" t="s">
        <v>60</v>
      </c>
      <c r="E43" s="39">
        <f>E44</f>
        <v>123</v>
      </c>
      <c r="F43" s="39">
        <f>F44</f>
        <v>58</v>
      </c>
      <c r="G43" s="40">
        <f>SUM(G44)</f>
        <v>3015</v>
      </c>
      <c r="H43" s="40">
        <f>H44</f>
        <v>3015</v>
      </c>
      <c r="I43" s="41">
        <f t="shared" si="1"/>
        <v>2892</v>
      </c>
      <c r="J43" s="40">
        <f t="shared" si="2"/>
        <v>2957</v>
      </c>
      <c r="K43" s="42">
        <f t="shared" si="5"/>
        <v>47.154471544715449</v>
      </c>
      <c r="L43" s="41">
        <f t="shared" si="3"/>
        <v>100</v>
      </c>
    </row>
    <row r="44" spans="1:12" ht="45" x14ac:dyDescent="0.25">
      <c r="A44" s="20"/>
      <c r="B44" s="43" t="s">
        <v>50</v>
      </c>
      <c r="C44" s="43" t="s">
        <v>61</v>
      </c>
      <c r="D44" s="44" t="s">
        <v>62</v>
      </c>
      <c r="E44" s="45">
        <v>123</v>
      </c>
      <c r="F44" s="45">
        <v>58</v>
      </c>
      <c r="G44" s="46">
        <v>3015</v>
      </c>
      <c r="H44" s="46">
        <v>3015</v>
      </c>
      <c r="I44" s="41">
        <f t="shared" si="1"/>
        <v>2892</v>
      </c>
      <c r="J44" s="40">
        <f t="shared" si="2"/>
        <v>2957</v>
      </c>
      <c r="K44" s="42">
        <f t="shared" si="5"/>
        <v>47.154471544715449</v>
      </c>
      <c r="L44" s="41">
        <f t="shared" si="3"/>
        <v>100</v>
      </c>
    </row>
    <row r="45" spans="1:12" ht="63" x14ac:dyDescent="0.25">
      <c r="A45" s="20"/>
      <c r="B45" s="37" t="s">
        <v>3</v>
      </c>
      <c r="C45" s="37" t="s">
        <v>63</v>
      </c>
      <c r="D45" s="38" t="s">
        <v>64</v>
      </c>
      <c r="E45" s="39">
        <f>SUM(E46:E51)</f>
        <v>225399</v>
      </c>
      <c r="F45" s="39">
        <f>SUM(F46:F51)</f>
        <v>183209</v>
      </c>
      <c r="G45" s="40">
        <f t="shared" ref="G45" si="15">SUM(G46:G51)</f>
        <v>137986</v>
      </c>
      <c r="H45" s="40">
        <f>SUM(H46:H51)</f>
        <v>40370</v>
      </c>
      <c r="I45" s="41">
        <f t="shared" si="1"/>
        <v>-87413</v>
      </c>
      <c r="J45" s="40">
        <f t="shared" si="2"/>
        <v>-142839</v>
      </c>
      <c r="K45" s="42">
        <f t="shared" si="5"/>
        <v>81.28208199681454</v>
      </c>
      <c r="L45" s="41">
        <f t="shared" si="3"/>
        <v>29.256591248387519</v>
      </c>
    </row>
    <row r="46" spans="1:12" ht="33.75" x14ac:dyDescent="0.25">
      <c r="A46" s="20"/>
      <c r="B46" s="43" t="s">
        <v>50</v>
      </c>
      <c r="C46" s="43" t="s">
        <v>65</v>
      </c>
      <c r="D46" s="44" t="s">
        <v>141</v>
      </c>
      <c r="E46" s="45">
        <v>1451</v>
      </c>
      <c r="F46" s="45">
        <v>1626</v>
      </c>
      <c r="G46" s="46">
        <v>4140</v>
      </c>
      <c r="H46" s="46">
        <v>2888</v>
      </c>
      <c r="I46" s="41">
        <f t="shared" si="1"/>
        <v>2689</v>
      </c>
      <c r="J46" s="40">
        <f t="shared" si="2"/>
        <v>1262</v>
      </c>
      <c r="K46" s="42">
        <f t="shared" si="5"/>
        <v>112.06064782908338</v>
      </c>
      <c r="L46" s="41">
        <f t="shared" si="3"/>
        <v>69.758454106280183</v>
      </c>
    </row>
    <row r="47" spans="1:12" ht="33.75" x14ac:dyDescent="0.25">
      <c r="A47" s="20"/>
      <c r="B47" s="43" t="s">
        <v>50</v>
      </c>
      <c r="C47" s="43" t="s">
        <v>66</v>
      </c>
      <c r="D47" s="44" t="s">
        <v>142</v>
      </c>
      <c r="E47" s="45">
        <v>57143</v>
      </c>
      <c r="F47" s="45">
        <v>43644</v>
      </c>
      <c r="G47" s="46">
        <v>21258</v>
      </c>
      <c r="H47" s="46">
        <v>11492</v>
      </c>
      <c r="I47" s="41">
        <f t="shared" si="1"/>
        <v>-35885</v>
      </c>
      <c r="J47" s="40">
        <f t="shared" si="2"/>
        <v>-32152</v>
      </c>
      <c r="K47" s="42">
        <f t="shared" si="5"/>
        <v>76.376809057977354</v>
      </c>
      <c r="L47" s="41">
        <f t="shared" si="3"/>
        <v>54.059648132467771</v>
      </c>
    </row>
    <row r="48" spans="1:12" ht="18" customHeight="1" x14ac:dyDescent="0.25">
      <c r="A48" s="20"/>
      <c r="B48" s="43" t="s">
        <v>43</v>
      </c>
      <c r="C48" s="43" t="s">
        <v>67</v>
      </c>
      <c r="D48" s="44" t="s">
        <v>143</v>
      </c>
      <c r="E48" s="45">
        <v>76087</v>
      </c>
      <c r="F48" s="45">
        <v>60270</v>
      </c>
      <c r="G48" s="46">
        <v>111202</v>
      </c>
      <c r="H48" s="46">
        <v>23913</v>
      </c>
      <c r="I48" s="41">
        <f t="shared" si="1"/>
        <v>35115</v>
      </c>
      <c r="J48" s="40">
        <f t="shared" si="2"/>
        <v>-36357</v>
      </c>
      <c r="K48" s="42">
        <f t="shared" si="5"/>
        <v>79.211954736025874</v>
      </c>
      <c r="L48" s="41">
        <f t="shared" si="3"/>
        <v>21.504109638315857</v>
      </c>
    </row>
    <row r="49" spans="1:12" ht="22.5" x14ac:dyDescent="0.25">
      <c r="A49" s="20"/>
      <c r="B49" s="48" t="s">
        <v>43</v>
      </c>
      <c r="C49" s="43" t="s">
        <v>171</v>
      </c>
      <c r="D49" s="44" t="s">
        <v>170</v>
      </c>
      <c r="E49" s="45">
        <v>88736</v>
      </c>
      <c r="F49" s="45">
        <v>75938</v>
      </c>
      <c r="G49" s="46"/>
      <c r="H49" s="46">
        <v>0</v>
      </c>
      <c r="I49" s="41">
        <f t="shared" si="1"/>
        <v>-88736</v>
      </c>
      <c r="J49" s="40">
        <f t="shared" si="2"/>
        <v>-75938</v>
      </c>
      <c r="K49" s="42">
        <f t="shared" si="5"/>
        <v>85.577443202307961</v>
      </c>
      <c r="L49" s="41">
        <v>0</v>
      </c>
    </row>
    <row r="50" spans="1:12" ht="69.75" customHeight="1" x14ac:dyDescent="0.25">
      <c r="A50" s="20"/>
      <c r="B50" s="43" t="s">
        <v>50</v>
      </c>
      <c r="C50" s="43" t="s">
        <v>172</v>
      </c>
      <c r="D50" s="44" t="s">
        <v>155</v>
      </c>
      <c r="E50" s="45">
        <v>486</v>
      </c>
      <c r="F50" s="45">
        <v>486</v>
      </c>
      <c r="G50" s="46">
        <v>1386</v>
      </c>
      <c r="H50" s="46">
        <v>2077</v>
      </c>
      <c r="I50" s="41">
        <f t="shared" si="1"/>
        <v>900</v>
      </c>
      <c r="J50" s="40">
        <f t="shared" si="2"/>
        <v>1591</v>
      </c>
      <c r="K50" s="42">
        <f t="shared" si="5"/>
        <v>100</v>
      </c>
      <c r="L50" s="41">
        <f t="shared" si="3"/>
        <v>149.85569985569987</v>
      </c>
    </row>
    <row r="51" spans="1:12" x14ac:dyDescent="0.25">
      <c r="A51" s="20"/>
      <c r="B51" s="43" t="s">
        <v>50</v>
      </c>
      <c r="C51" s="43" t="s">
        <v>68</v>
      </c>
      <c r="D51" s="44" t="s">
        <v>144</v>
      </c>
      <c r="E51" s="45">
        <v>1496</v>
      </c>
      <c r="F51" s="45">
        <v>1245</v>
      </c>
      <c r="G51" s="46">
        <v>0</v>
      </c>
      <c r="H51" s="46">
        <v>0</v>
      </c>
      <c r="I51" s="41">
        <f t="shared" si="1"/>
        <v>-1496</v>
      </c>
      <c r="J51" s="40">
        <f t="shared" si="2"/>
        <v>-1245</v>
      </c>
      <c r="K51" s="42">
        <f t="shared" si="5"/>
        <v>83.221925133689851</v>
      </c>
      <c r="L51" s="41">
        <v>0</v>
      </c>
    </row>
    <row r="52" spans="1:12" ht="18.75" customHeight="1" x14ac:dyDescent="0.25">
      <c r="A52" s="20"/>
      <c r="B52" s="37" t="s">
        <v>3</v>
      </c>
      <c r="C52" s="37" t="s">
        <v>69</v>
      </c>
      <c r="D52" s="38" t="s">
        <v>70</v>
      </c>
      <c r="E52" s="39">
        <v>9005</v>
      </c>
      <c r="F52" s="39">
        <v>8565</v>
      </c>
      <c r="G52" s="40">
        <v>7740</v>
      </c>
      <c r="H52" s="40">
        <v>6809</v>
      </c>
      <c r="I52" s="41">
        <f t="shared" si="1"/>
        <v>-1265</v>
      </c>
      <c r="J52" s="40">
        <f t="shared" si="2"/>
        <v>-1756</v>
      </c>
      <c r="K52" s="42">
        <f t="shared" si="5"/>
        <v>95.113825652415329</v>
      </c>
      <c r="L52" s="41">
        <f t="shared" si="3"/>
        <v>87.971576227390187</v>
      </c>
    </row>
    <row r="53" spans="1:12" ht="21" x14ac:dyDescent="0.25">
      <c r="A53" s="20"/>
      <c r="B53" s="37" t="s">
        <v>3</v>
      </c>
      <c r="C53" s="37" t="s">
        <v>71</v>
      </c>
      <c r="D53" s="38" t="s">
        <v>72</v>
      </c>
      <c r="E53" s="39">
        <f>E54+E60</f>
        <v>206773</v>
      </c>
      <c r="F53" s="39">
        <f>F54+F60</f>
        <v>30978</v>
      </c>
      <c r="G53" s="40">
        <f t="shared" ref="G53:H53" si="16">G54+G60</f>
        <v>776674</v>
      </c>
      <c r="H53" s="40">
        <f t="shared" si="16"/>
        <v>507233</v>
      </c>
      <c r="I53" s="41">
        <f t="shared" si="1"/>
        <v>569901</v>
      </c>
      <c r="J53" s="40">
        <f t="shared" si="2"/>
        <v>476255</v>
      </c>
      <c r="K53" s="42">
        <f t="shared" si="5"/>
        <v>14.981646539925425</v>
      </c>
      <c r="L53" s="41">
        <f t="shared" si="3"/>
        <v>65.30835331168548</v>
      </c>
    </row>
    <row r="54" spans="1:12" x14ac:dyDescent="0.25">
      <c r="A54" s="20"/>
      <c r="B54" s="37" t="s">
        <v>3</v>
      </c>
      <c r="C54" s="37" t="s">
        <v>73</v>
      </c>
      <c r="D54" s="38" t="s">
        <v>74</v>
      </c>
      <c r="E54" s="39">
        <f>SUM(E55:E59)</f>
        <v>187323</v>
      </c>
      <c r="F54" s="39">
        <f>SUM(F55:F59)</f>
        <v>13923</v>
      </c>
      <c r="G54" s="40">
        <f>SUM(G55:G59)</f>
        <v>416926</v>
      </c>
      <c r="H54" s="40">
        <f>SUM(H55:H59)</f>
        <v>146997</v>
      </c>
      <c r="I54" s="41">
        <f t="shared" si="1"/>
        <v>229603</v>
      </c>
      <c r="J54" s="40">
        <f t="shared" si="2"/>
        <v>133074</v>
      </c>
      <c r="K54" s="42">
        <f t="shared" si="5"/>
        <v>7.432616389872039</v>
      </c>
      <c r="L54" s="41">
        <f t="shared" si="3"/>
        <v>35.257335834176807</v>
      </c>
    </row>
    <row r="55" spans="1:12" ht="45" x14ac:dyDescent="0.25">
      <c r="A55" s="20"/>
      <c r="B55" s="43" t="s">
        <v>43</v>
      </c>
      <c r="C55" s="43" t="s">
        <v>168</v>
      </c>
      <c r="D55" s="44" t="s">
        <v>169</v>
      </c>
      <c r="E55" s="45">
        <v>65</v>
      </c>
      <c r="F55" s="45">
        <v>65</v>
      </c>
      <c r="G55" s="46">
        <v>13</v>
      </c>
      <c r="H55" s="46">
        <v>13</v>
      </c>
      <c r="I55" s="41">
        <f t="shared" si="1"/>
        <v>-52</v>
      </c>
      <c r="J55" s="40">
        <f t="shared" si="2"/>
        <v>-52</v>
      </c>
      <c r="K55" s="42">
        <f t="shared" si="5"/>
        <v>100</v>
      </c>
      <c r="L55" s="41">
        <f t="shared" si="3"/>
        <v>100</v>
      </c>
    </row>
    <row r="56" spans="1:12" ht="22.5" x14ac:dyDescent="0.25">
      <c r="A56" s="20"/>
      <c r="B56" s="43" t="s">
        <v>176</v>
      </c>
      <c r="C56" s="43" t="s">
        <v>177</v>
      </c>
      <c r="D56" s="44" t="s">
        <v>145</v>
      </c>
      <c r="E56" s="45">
        <v>45</v>
      </c>
      <c r="F56" s="45">
        <v>37</v>
      </c>
      <c r="G56" s="46">
        <v>51</v>
      </c>
      <c r="H56" s="46">
        <v>73</v>
      </c>
      <c r="I56" s="41">
        <f t="shared" si="1"/>
        <v>6</v>
      </c>
      <c r="J56" s="40">
        <f t="shared" si="2"/>
        <v>36</v>
      </c>
      <c r="K56" s="42">
        <f t="shared" si="5"/>
        <v>82.222222222222214</v>
      </c>
      <c r="L56" s="41">
        <f t="shared" si="3"/>
        <v>143.13725490196077</v>
      </c>
    </row>
    <row r="57" spans="1:12" ht="22.5" x14ac:dyDescent="0.25">
      <c r="A57" s="20"/>
      <c r="B57" s="43" t="s">
        <v>43</v>
      </c>
      <c r="C57" s="43" t="s">
        <v>75</v>
      </c>
      <c r="D57" s="44" t="s">
        <v>145</v>
      </c>
      <c r="E57" s="45">
        <v>2154</v>
      </c>
      <c r="F57" s="45">
        <v>1614</v>
      </c>
      <c r="G57" s="46">
        <v>4359</v>
      </c>
      <c r="H57" s="46">
        <v>7257</v>
      </c>
      <c r="I57" s="41">
        <f t="shared" si="1"/>
        <v>2205</v>
      </c>
      <c r="J57" s="40">
        <f t="shared" si="2"/>
        <v>5643</v>
      </c>
      <c r="K57" s="42">
        <f t="shared" si="5"/>
        <v>74.930362116991645</v>
      </c>
      <c r="L57" s="41">
        <f t="shared" si="3"/>
        <v>166.48313833448037</v>
      </c>
    </row>
    <row r="58" spans="1:12" ht="48" customHeight="1" x14ac:dyDescent="0.25">
      <c r="A58" s="20"/>
      <c r="B58" s="43" t="s">
        <v>77</v>
      </c>
      <c r="C58" s="43" t="s">
        <v>76</v>
      </c>
      <c r="D58" s="44" t="s">
        <v>146</v>
      </c>
      <c r="E58" s="45">
        <v>184995</v>
      </c>
      <c r="F58" s="45">
        <v>12203</v>
      </c>
      <c r="G58" s="46">
        <v>412416</v>
      </c>
      <c r="H58" s="46">
        <v>139609</v>
      </c>
      <c r="I58" s="41">
        <f t="shared" si="1"/>
        <v>227421</v>
      </c>
      <c r="J58" s="40">
        <f t="shared" si="2"/>
        <v>127406</v>
      </c>
      <c r="K58" s="42">
        <f t="shared" si="5"/>
        <v>6.5963944971485722</v>
      </c>
      <c r="L58" s="41">
        <f t="shared" si="3"/>
        <v>33.851499456859088</v>
      </c>
    </row>
    <row r="59" spans="1:12" x14ac:dyDescent="0.25">
      <c r="A59" s="20"/>
      <c r="B59" s="43" t="s">
        <v>3</v>
      </c>
      <c r="C59" s="43" t="s">
        <v>78</v>
      </c>
      <c r="D59" s="44" t="s">
        <v>147</v>
      </c>
      <c r="E59" s="45">
        <v>64</v>
      </c>
      <c r="F59" s="45">
        <v>4</v>
      </c>
      <c r="G59" s="46">
        <v>87</v>
      </c>
      <c r="H59" s="46">
        <v>45</v>
      </c>
      <c r="I59" s="41">
        <f t="shared" si="1"/>
        <v>23</v>
      </c>
      <c r="J59" s="40">
        <f t="shared" si="2"/>
        <v>41</v>
      </c>
      <c r="K59" s="42">
        <f t="shared" si="5"/>
        <v>6.25</v>
      </c>
      <c r="L59" s="41">
        <f t="shared" si="3"/>
        <v>51.724137931034484</v>
      </c>
    </row>
    <row r="60" spans="1:12" x14ac:dyDescent="0.25">
      <c r="A60" s="20"/>
      <c r="B60" s="37" t="s">
        <v>3</v>
      </c>
      <c r="C60" s="37" t="s">
        <v>79</v>
      </c>
      <c r="D60" s="38" t="s">
        <v>80</v>
      </c>
      <c r="E60" s="39">
        <f>SUM(E61:E65)</f>
        <v>19450</v>
      </c>
      <c r="F60" s="39">
        <f>SUM(F61:F65)</f>
        <v>17055</v>
      </c>
      <c r="G60" s="40">
        <f t="shared" ref="G60:H60" si="17">SUM(G61:G65)</f>
        <v>359748</v>
      </c>
      <c r="H60" s="40">
        <f t="shared" si="17"/>
        <v>360236</v>
      </c>
      <c r="I60" s="41">
        <f t="shared" si="1"/>
        <v>340298</v>
      </c>
      <c r="J60" s="40">
        <f t="shared" si="2"/>
        <v>343181</v>
      </c>
      <c r="K60" s="42">
        <f t="shared" si="5"/>
        <v>87.686375321336769</v>
      </c>
      <c r="L60" s="41">
        <f t="shared" si="3"/>
        <v>100.13565051091319</v>
      </c>
    </row>
    <row r="61" spans="1:12" ht="33.75" x14ac:dyDescent="0.25">
      <c r="A61" s="20"/>
      <c r="B61" s="43" t="s">
        <v>3</v>
      </c>
      <c r="C61" s="43" t="s">
        <v>158</v>
      </c>
      <c r="D61" s="44" t="s">
        <v>136</v>
      </c>
      <c r="E61" s="45">
        <v>16</v>
      </c>
      <c r="F61" s="45">
        <v>16</v>
      </c>
      <c r="G61" s="46">
        <v>7</v>
      </c>
      <c r="H61" s="46">
        <v>7</v>
      </c>
      <c r="I61" s="41">
        <f t="shared" si="1"/>
        <v>-9</v>
      </c>
      <c r="J61" s="40">
        <f t="shared" si="2"/>
        <v>-9</v>
      </c>
      <c r="K61" s="42">
        <f t="shared" si="5"/>
        <v>100</v>
      </c>
      <c r="L61" s="41">
        <f t="shared" si="3"/>
        <v>100</v>
      </c>
    </row>
    <row r="62" spans="1:12" ht="28.5" customHeight="1" x14ac:dyDescent="0.25">
      <c r="A62" s="20"/>
      <c r="B62" s="43" t="s">
        <v>3</v>
      </c>
      <c r="C62" s="43" t="s">
        <v>81</v>
      </c>
      <c r="D62" s="44" t="s">
        <v>82</v>
      </c>
      <c r="E62" s="45">
        <v>3542</v>
      </c>
      <c r="F62" s="45">
        <v>2750</v>
      </c>
      <c r="G62" s="46">
        <v>2785</v>
      </c>
      <c r="H62" s="46">
        <v>3904</v>
      </c>
      <c r="I62" s="41">
        <f t="shared" si="1"/>
        <v>-757</v>
      </c>
      <c r="J62" s="40">
        <f t="shared" si="2"/>
        <v>1154</v>
      </c>
      <c r="K62" s="42">
        <f t="shared" si="5"/>
        <v>77.639751552795033</v>
      </c>
      <c r="L62" s="41">
        <f t="shared" si="3"/>
        <v>140.1795332136445</v>
      </c>
    </row>
    <row r="63" spans="1:12" ht="45" x14ac:dyDescent="0.25">
      <c r="A63" s="20"/>
      <c r="B63" s="43" t="s">
        <v>3</v>
      </c>
      <c r="C63" s="43" t="s">
        <v>83</v>
      </c>
      <c r="D63" s="44" t="s">
        <v>84</v>
      </c>
      <c r="E63" s="45">
        <v>368</v>
      </c>
      <c r="F63" s="45">
        <v>257</v>
      </c>
      <c r="G63" s="46">
        <v>208</v>
      </c>
      <c r="H63" s="46">
        <v>298</v>
      </c>
      <c r="I63" s="41">
        <f t="shared" si="1"/>
        <v>-160</v>
      </c>
      <c r="J63" s="40">
        <f t="shared" si="2"/>
        <v>41</v>
      </c>
      <c r="K63" s="42">
        <f t="shared" si="5"/>
        <v>69.83695652173914</v>
      </c>
      <c r="L63" s="41">
        <f t="shared" si="3"/>
        <v>143.26923076923077</v>
      </c>
    </row>
    <row r="64" spans="1:12" ht="45" x14ac:dyDescent="0.25">
      <c r="A64" s="20"/>
      <c r="B64" s="43" t="s">
        <v>3</v>
      </c>
      <c r="C64" s="43" t="s">
        <v>134</v>
      </c>
      <c r="D64" s="44" t="s">
        <v>135</v>
      </c>
      <c r="E64" s="45">
        <v>14115</v>
      </c>
      <c r="F64" s="45">
        <v>12595</v>
      </c>
      <c r="G64" s="46">
        <v>10175</v>
      </c>
      <c r="H64" s="46">
        <v>10175</v>
      </c>
      <c r="I64" s="41">
        <f t="shared" si="1"/>
        <v>-3940</v>
      </c>
      <c r="J64" s="40">
        <f t="shared" si="2"/>
        <v>-2420</v>
      </c>
      <c r="K64" s="42">
        <f t="shared" si="5"/>
        <v>89.231314204746724</v>
      </c>
      <c r="L64" s="41">
        <f t="shared" si="3"/>
        <v>100</v>
      </c>
    </row>
    <row r="65" spans="1:12" ht="33.75" x14ac:dyDescent="0.25">
      <c r="A65" s="20"/>
      <c r="B65" s="43" t="s">
        <v>3</v>
      </c>
      <c r="C65" s="43" t="s">
        <v>133</v>
      </c>
      <c r="D65" s="44" t="s">
        <v>167</v>
      </c>
      <c r="E65" s="45">
        <v>1409</v>
      </c>
      <c r="F65" s="45">
        <v>1437</v>
      </c>
      <c r="G65" s="46">
        <v>346573</v>
      </c>
      <c r="H65" s="46">
        <v>345852</v>
      </c>
      <c r="I65" s="41">
        <f t="shared" si="1"/>
        <v>345164</v>
      </c>
      <c r="J65" s="40">
        <f t="shared" si="2"/>
        <v>344415</v>
      </c>
      <c r="K65" s="42">
        <f t="shared" si="5"/>
        <v>101.98722498225692</v>
      </c>
      <c r="L65" s="41">
        <f t="shared" si="3"/>
        <v>99.791963020777729</v>
      </c>
    </row>
    <row r="66" spans="1:12" ht="21" x14ac:dyDescent="0.25">
      <c r="A66" s="20"/>
      <c r="B66" s="37" t="s">
        <v>3</v>
      </c>
      <c r="C66" s="37" t="s">
        <v>85</v>
      </c>
      <c r="D66" s="38" t="s">
        <v>86</v>
      </c>
      <c r="E66" s="39">
        <f>SUM(E67:E71)</f>
        <v>452063</v>
      </c>
      <c r="F66" s="39">
        <f>SUM(F67:F71)</f>
        <v>380774</v>
      </c>
      <c r="G66" s="40">
        <f t="shared" ref="G66:H66" si="18">SUM(G67:G71)</f>
        <v>399253</v>
      </c>
      <c r="H66" s="40">
        <f t="shared" si="18"/>
        <v>263171</v>
      </c>
      <c r="I66" s="41">
        <f t="shared" si="1"/>
        <v>-52810</v>
      </c>
      <c r="J66" s="40">
        <f t="shared" si="2"/>
        <v>-117603</v>
      </c>
      <c r="K66" s="42">
        <f t="shared" si="5"/>
        <v>84.230295334942255</v>
      </c>
      <c r="L66" s="41">
        <f t="shared" si="3"/>
        <v>65.915847845852127</v>
      </c>
    </row>
    <row r="67" spans="1:12" ht="22.5" x14ac:dyDescent="0.25">
      <c r="A67" s="20"/>
      <c r="B67" s="43" t="s">
        <v>50</v>
      </c>
      <c r="C67" s="43" t="s">
        <v>161</v>
      </c>
      <c r="D67" s="44" t="s">
        <v>160</v>
      </c>
      <c r="E67" s="45">
        <v>1746</v>
      </c>
      <c r="F67" s="45">
        <v>1746</v>
      </c>
      <c r="G67" s="46">
        <v>9978</v>
      </c>
      <c r="H67" s="46">
        <v>5708</v>
      </c>
      <c r="I67" s="41">
        <f t="shared" si="1"/>
        <v>8232</v>
      </c>
      <c r="J67" s="40">
        <f t="shared" si="2"/>
        <v>3962</v>
      </c>
      <c r="K67" s="42">
        <f t="shared" si="5"/>
        <v>100</v>
      </c>
      <c r="L67" s="41">
        <f t="shared" si="3"/>
        <v>57.205852876327924</v>
      </c>
    </row>
    <row r="68" spans="1:12" ht="67.5" x14ac:dyDescent="0.25">
      <c r="A68" s="20"/>
      <c r="B68" s="43" t="s">
        <v>3</v>
      </c>
      <c r="C68" s="43" t="s">
        <v>159</v>
      </c>
      <c r="D68" s="44" t="s">
        <v>162</v>
      </c>
      <c r="E68" s="45">
        <v>282180</v>
      </c>
      <c r="F68" s="45">
        <v>234014</v>
      </c>
      <c r="G68" s="46">
        <v>228801</v>
      </c>
      <c r="H68" s="46">
        <v>171920</v>
      </c>
      <c r="I68" s="41">
        <f t="shared" si="1"/>
        <v>-53379</v>
      </c>
      <c r="J68" s="40">
        <f t="shared" si="2"/>
        <v>-62094</v>
      </c>
      <c r="K68" s="42">
        <f t="shared" si="5"/>
        <v>82.930753419802954</v>
      </c>
      <c r="L68" s="41">
        <f t="shared" si="3"/>
        <v>75.139531732815854</v>
      </c>
    </row>
    <row r="69" spans="1:12" ht="36" customHeight="1" x14ac:dyDescent="0.25">
      <c r="A69" s="20"/>
      <c r="B69" s="43" t="s">
        <v>50</v>
      </c>
      <c r="C69" s="43" t="s">
        <v>87</v>
      </c>
      <c r="D69" s="44" t="s">
        <v>88</v>
      </c>
      <c r="E69" s="45">
        <v>88841</v>
      </c>
      <c r="F69" s="45">
        <v>83236</v>
      </c>
      <c r="G69" s="46">
        <v>95504</v>
      </c>
      <c r="H69" s="46">
        <v>37511</v>
      </c>
      <c r="I69" s="41">
        <f t="shared" si="1"/>
        <v>6663</v>
      </c>
      <c r="J69" s="40">
        <f t="shared" si="2"/>
        <v>-45725</v>
      </c>
      <c r="K69" s="42">
        <f t="shared" si="5"/>
        <v>93.690976013327173</v>
      </c>
      <c r="L69" s="41">
        <f t="shared" si="3"/>
        <v>39.276888926118275</v>
      </c>
    </row>
    <row r="70" spans="1:12" ht="45" x14ac:dyDescent="0.25">
      <c r="A70" s="20"/>
      <c r="B70" s="43" t="s">
        <v>50</v>
      </c>
      <c r="C70" s="43" t="s">
        <v>89</v>
      </c>
      <c r="D70" s="44" t="s">
        <v>90</v>
      </c>
      <c r="E70" s="45">
        <v>2590</v>
      </c>
      <c r="F70" s="45">
        <v>2387</v>
      </c>
      <c r="G70" s="46">
        <v>5568</v>
      </c>
      <c r="H70" s="46">
        <v>13238</v>
      </c>
      <c r="I70" s="41">
        <f t="shared" ref="I70:I81" si="19">G70-E70</f>
        <v>2978</v>
      </c>
      <c r="J70" s="40">
        <f t="shared" ref="J70:J81" si="20">H70-F70</f>
        <v>10851</v>
      </c>
      <c r="K70" s="42">
        <f t="shared" si="5"/>
        <v>92.162162162162161</v>
      </c>
      <c r="L70" s="41">
        <f t="shared" ref="L70:L81" si="21">H70/G70*100</f>
        <v>237.75143678160919</v>
      </c>
    </row>
    <row r="71" spans="1:12" ht="67.5" x14ac:dyDescent="0.25">
      <c r="A71" s="20"/>
      <c r="B71" s="43" t="s">
        <v>50</v>
      </c>
      <c r="C71" s="43" t="s">
        <v>91</v>
      </c>
      <c r="D71" s="44" t="s">
        <v>92</v>
      </c>
      <c r="E71" s="45">
        <v>76706</v>
      </c>
      <c r="F71" s="45">
        <v>59391</v>
      </c>
      <c r="G71" s="46">
        <v>59402</v>
      </c>
      <c r="H71" s="46">
        <v>34794</v>
      </c>
      <c r="I71" s="41">
        <f t="shared" si="19"/>
        <v>-17304</v>
      </c>
      <c r="J71" s="40">
        <f t="shared" si="20"/>
        <v>-24597</v>
      </c>
      <c r="K71" s="42">
        <f t="shared" ref="K71:K82" si="22">F71/E71*100</f>
        <v>77.426798425155781</v>
      </c>
      <c r="L71" s="41">
        <f t="shared" si="21"/>
        <v>58.573785394431169</v>
      </c>
    </row>
    <row r="72" spans="1:12" x14ac:dyDescent="0.25">
      <c r="A72" s="20"/>
      <c r="B72" s="37" t="s">
        <v>3</v>
      </c>
      <c r="C72" s="37" t="s">
        <v>93</v>
      </c>
      <c r="D72" s="38" t="s">
        <v>94</v>
      </c>
      <c r="E72" s="39">
        <v>47922</v>
      </c>
      <c r="F72" s="39">
        <v>36431</v>
      </c>
      <c r="G72" s="40">
        <v>32352</v>
      </c>
      <c r="H72" s="40">
        <v>39580</v>
      </c>
      <c r="I72" s="41">
        <f t="shared" si="19"/>
        <v>-15570</v>
      </c>
      <c r="J72" s="40">
        <f t="shared" si="20"/>
        <v>3149</v>
      </c>
      <c r="K72" s="42">
        <f t="shared" si="22"/>
        <v>76.021451525395435</v>
      </c>
      <c r="L72" s="41">
        <f t="shared" si="21"/>
        <v>122.34174085064294</v>
      </c>
    </row>
    <row r="73" spans="1:12" x14ac:dyDescent="0.25">
      <c r="A73" s="20"/>
      <c r="B73" s="37" t="s">
        <v>3</v>
      </c>
      <c r="C73" s="37" t="s">
        <v>95</v>
      </c>
      <c r="D73" s="38" t="s">
        <v>96</v>
      </c>
      <c r="E73" s="39">
        <f t="shared" ref="E73" si="23">E74+E75</f>
        <v>130070</v>
      </c>
      <c r="F73" s="39">
        <f t="shared" ref="F73:G73" si="24">F74+F75</f>
        <v>106224</v>
      </c>
      <c r="G73" s="40">
        <f t="shared" si="24"/>
        <v>127977</v>
      </c>
      <c r="H73" s="40">
        <f>H74+H75</f>
        <v>132582</v>
      </c>
      <c r="I73" s="41">
        <f t="shared" si="19"/>
        <v>-2093</v>
      </c>
      <c r="J73" s="40">
        <f t="shared" si="20"/>
        <v>26358</v>
      </c>
      <c r="K73" s="42">
        <f t="shared" si="22"/>
        <v>81.666794802798492</v>
      </c>
      <c r="L73" s="41">
        <f t="shared" si="21"/>
        <v>103.59830282003797</v>
      </c>
    </row>
    <row r="74" spans="1:12" ht="22.5" x14ac:dyDescent="0.25">
      <c r="A74" s="20"/>
      <c r="B74" s="43" t="s">
        <v>3</v>
      </c>
      <c r="C74" s="43" t="s">
        <v>97</v>
      </c>
      <c r="D74" s="44" t="s">
        <v>98</v>
      </c>
      <c r="E74" s="45"/>
      <c r="F74" s="45">
        <v>-29</v>
      </c>
      <c r="G74" s="46"/>
      <c r="H74" s="46">
        <v>-53</v>
      </c>
      <c r="I74" s="41">
        <f t="shared" si="19"/>
        <v>0</v>
      </c>
      <c r="J74" s="40">
        <f t="shared" si="20"/>
        <v>-24</v>
      </c>
      <c r="K74" s="42">
        <v>0</v>
      </c>
      <c r="L74" s="41">
        <v>0</v>
      </c>
    </row>
    <row r="75" spans="1:12" x14ac:dyDescent="0.25">
      <c r="A75" s="20"/>
      <c r="B75" s="37" t="s">
        <v>3</v>
      </c>
      <c r="C75" s="37" t="s">
        <v>99</v>
      </c>
      <c r="D75" s="38" t="s">
        <v>100</v>
      </c>
      <c r="E75" s="39">
        <f>SUM(E76:E81)</f>
        <v>130070</v>
      </c>
      <c r="F75" s="39">
        <f>SUM(F76:F81)</f>
        <v>106253</v>
      </c>
      <c r="G75" s="40">
        <f t="shared" ref="G75" si="25">SUM(G76:G81)</f>
        <v>127977</v>
      </c>
      <c r="H75" s="40">
        <f>SUM(H76:H81)</f>
        <v>132635</v>
      </c>
      <c r="I75" s="41">
        <f t="shared" si="19"/>
        <v>-2093</v>
      </c>
      <c r="J75" s="40">
        <f t="shared" si="20"/>
        <v>26382</v>
      </c>
      <c r="K75" s="42">
        <f t="shared" si="22"/>
        <v>81.689090489736287</v>
      </c>
      <c r="L75" s="41">
        <f t="shared" si="21"/>
        <v>103.63971651156068</v>
      </c>
    </row>
    <row r="76" spans="1:12" ht="22.5" x14ac:dyDescent="0.25">
      <c r="A76" s="20"/>
      <c r="B76" s="43" t="s">
        <v>43</v>
      </c>
      <c r="C76" s="43" t="s">
        <v>101</v>
      </c>
      <c r="D76" s="44" t="s">
        <v>102</v>
      </c>
      <c r="E76" s="45">
        <v>49159</v>
      </c>
      <c r="F76" s="45">
        <v>42885</v>
      </c>
      <c r="G76" s="46">
        <v>30154</v>
      </c>
      <c r="H76" s="46">
        <v>31560</v>
      </c>
      <c r="I76" s="41">
        <f t="shared" si="19"/>
        <v>-19005</v>
      </c>
      <c r="J76" s="40">
        <f t="shared" si="20"/>
        <v>-11325</v>
      </c>
      <c r="K76" s="42">
        <f t="shared" si="22"/>
        <v>87.237331922943923</v>
      </c>
      <c r="L76" s="41">
        <f t="shared" si="21"/>
        <v>104.66273131259534</v>
      </c>
    </row>
    <row r="77" spans="1:12" ht="33.75" x14ac:dyDescent="0.25">
      <c r="A77" s="20"/>
      <c r="B77" s="43" t="s">
        <v>3</v>
      </c>
      <c r="C77" s="43" t="s">
        <v>103</v>
      </c>
      <c r="D77" s="44" t="s">
        <v>104</v>
      </c>
      <c r="E77" s="45">
        <v>2797</v>
      </c>
      <c r="F77" s="46">
        <v>2052</v>
      </c>
      <c r="G77" s="46">
        <v>2645</v>
      </c>
      <c r="H77" s="46">
        <v>2420</v>
      </c>
      <c r="I77" s="41">
        <f t="shared" si="19"/>
        <v>-152</v>
      </c>
      <c r="J77" s="40">
        <f t="shared" si="20"/>
        <v>368</v>
      </c>
      <c r="K77" s="42">
        <f t="shared" si="22"/>
        <v>73.364318913121195</v>
      </c>
      <c r="L77" s="41">
        <f t="shared" si="21"/>
        <v>91.493383742911149</v>
      </c>
    </row>
    <row r="78" spans="1:12" ht="22.5" x14ac:dyDescent="0.25">
      <c r="A78" s="20"/>
      <c r="B78" s="43" t="s">
        <v>43</v>
      </c>
      <c r="C78" s="43" t="s">
        <v>156</v>
      </c>
      <c r="D78" s="44" t="s">
        <v>157</v>
      </c>
      <c r="E78" s="45">
        <v>395</v>
      </c>
      <c r="F78" s="45">
        <v>395</v>
      </c>
      <c r="G78" s="46"/>
      <c r="H78" s="46">
        <v>0</v>
      </c>
      <c r="I78" s="41">
        <f t="shared" si="19"/>
        <v>-395</v>
      </c>
      <c r="J78" s="40">
        <f t="shared" si="20"/>
        <v>-395</v>
      </c>
      <c r="K78" s="42">
        <f t="shared" si="22"/>
        <v>100</v>
      </c>
      <c r="L78" s="41">
        <v>0</v>
      </c>
    </row>
    <row r="79" spans="1:12" ht="22.5" x14ac:dyDescent="0.25">
      <c r="A79" s="20"/>
      <c r="B79" s="43" t="s">
        <v>43</v>
      </c>
      <c r="C79" s="43" t="s">
        <v>105</v>
      </c>
      <c r="D79" s="44" t="s">
        <v>106</v>
      </c>
      <c r="E79" s="45">
        <v>68825</v>
      </c>
      <c r="F79" s="45">
        <v>53894</v>
      </c>
      <c r="G79" s="46">
        <v>42390</v>
      </c>
      <c r="H79" s="46">
        <v>42187</v>
      </c>
      <c r="I79" s="41">
        <f t="shared" si="19"/>
        <v>-26435</v>
      </c>
      <c r="J79" s="40">
        <f t="shared" si="20"/>
        <v>-11707</v>
      </c>
      <c r="K79" s="42">
        <f t="shared" si="22"/>
        <v>78.305848165637485</v>
      </c>
      <c r="L79" s="41">
        <f t="shared" si="21"/>
        <v>99.521113470158056</v>
      </c>
    </row>
    <row r="80" spans="1:12" ht="56.25" x14ac:dyDescent="0.25">
      <c r="A80" s="20"/>
      <c r="B80" s="43" t="s">
        <v>50</v>
      </c>
      <c r="C80" s="43" t="s">
        <v>107</v>
      </c>
      <c r="D80" s="44" t="s">
        <v>108</v>
      </c>
      <c r="E80" s="45">
        <v>4991</v>
      </c>
      <c r="F80" s="45">
        <v>4860</v>
      </c>
      <c r="G80" s="46">
        <v>4957</v>
      </c>
      <c r="H80" s="46">
        <v>9477</v>
      </c>
      <c r="I80" s="41">
        <f t="shared" si="19"/>
        <v>-34</v>
      </c>
      <c r="J80" s="40">
        <f t="shared" si="20"/>
        <v>4617</v>
      </c>
      <c r="K80" s="42">
        <f t="shared" si="22"/>
        <v>97.375275495892609</v>
      </c>
      <c r="L80" s="41">
        <f t="shared" si="21"/>
        <v>191.18418398224733</v>
      </c>
    </row>
    <row r="81" spans="1:13" ht="22.5" x14ac:dyDescent="0.25">
      <c r="A81" s="20"/>
      <c r="B81" s="43" t="s">
        <v>3</v>
      </c>
      <c r="C81" s="43" t="s">
        <v>123</v>
      </c>
      <c r="D81" s="44" t="s">
        <v>124</v>
      </c>
      <c r="E81" s="45">
        <v>3903</v>
      </c>
      <c r="F81" s="45">
        <v>2167</v>
      </c>
      <c r="G81" s="46">
        <v>47831</v>
      </c>
      <c r="H81" s="46">
        <v>46991</v>
      </c>
      <c r="I81" s="41">
        <f t="shared" si="19"/>
        <v>43928</v>
      </c>
      <c r="J81" s="40">
        <f t="shared" si="20"/>
        <v>44824</v>
      </c>
      <c r="K81" s="42">
        <f t="shared" si="22"/>
        <v>55.521393799641302</v>
      </c>
      <c r="L81" s="41">
        <f t="shared" si="21"/>
        <v>98.243816771549831</v>
      </c>
    </row>
    <row r="82" spans="1:13" x14ac:dyDescent="0.25">
      <c r="A82" s="20"/>
      <c r="B82" s="37" t="s">
        <v>3</v>
      </c>
      <c r="C82" s="37" t="s">
        <v>109</v>
      </c>
      <c r="D82" s="38" t="s">
        <v>110</v>
      </c>
      <c r="E82" s="39">
        <f>E83+E90+E89+E88</f>
        <v>10375034</v>
      </c>
      <c r="F82" s="39">
        <f>F83+F90+F89+F88</f>
        <v>6452437</v>
      </c>
      <c r="G82" s="40">
        <f>G83+G90+G89+G88</f>
        <v>9853324</v>
      </c>
      <c r="H82" s="40">
        <f>H83+H90+H89</f>
        <v>5348836</v>
      </c>
      <c r="I82" s="41">
        <f t="shared" ref="I82:I85" si="26">G82-E82</f>
        <v>-521710</v>
      </c>
      <c r="J82" s="40">
        <f t="shared" ref="J82:J85" si="27">H82-F82</f>
        <v>-1103601</v>
      </c>
      <c r="K82" s="42">
        <f t="shared" si="22"/>
        <v>62.191960045624903</v>
      </c>
      <c r="L82" s="41">
        <f t="shared" ref="L82:L85" si="28">H82/G82*100</f>
        <v>54.28458457267822</v>
      </c>
    </row>
    <row r="83" spans="1:13" ht="21" x14ac:dyDescent="0.25">
      <c r="A83" s="20"/>
      <c r="B83" s="37" t="s">
        <v>3</v>
      </c>
      <c r="C83" s="37" t="s">
        <v>111</v>
      </c>
      <c r="D83" s="38" t="s">
        <v>128</v>
      </c>
      <c r="E83" s="39">
        <f>E84+E85+E86+E87</f>
        <v>10194684</v>
      </c>
      <c r="F83" s="39">
        <f>F84+F85+F86+F87</f>
        <v>6272173</v>
      </c>
      <c r="G83" s="40">
        <f>G85+G86+G87</f>
        <v>9852621</v>
      </c>
      <c r="H83" s="40">
        <f>H85+H86+H87</f>
        <v>5348442</v>
      </c>
      <c r="I83" s="41">
        <f t="shared" si="26"/>
        <v>-342063</v>
      </c>
      <c r="J83" s="40">
        <f t="shared" si="27"/>
        <v>-923731</v>
      </c>
      <c r="K83" s="42">
        <f t="shared" ref="K83:K85" si="29">F83/E83*100</f>
        <v>61.523956995626349</v>
      </c>
      <c r="L83" s="41">
        <f t="shared" si="28"/>
        <v>54.284458927223525</v>
      </c>
      <c r="M83" s="5"/>
    </row>
    <row r="84" spans="1:13" x14ac:dyDescent="0.25">
      <c r="A84" s="20"/>
      <c r="B84" s="37" t="s">
        <v>3</v>
      </c>
      <c r="C84" s="37" t="s">
        <v>131</v>
      </c>
      <c r="D84" s="38" t="s">
        <v>132</v>
      </c>
      <c r="E84" s="39">
        <v>1071</v>
      </c>
      <c r="F84" s="39">
        <v>803</v>
      </c>
      <c r="G84" s="40">
        <v>0</v>
      </c>
      <c r="H84" s="40">
        <v>0</v>
      </c>
      <c r="I84" s="41">
        <f t="shared" si="26"/>
        <v>-1071</v>
      </c>
      <c r="J84" s="40">
        <f t="shared" si="27"/>
        <v>-803</v>
      </c>
      <c r="K84" s="42">
        <f t="shared" si="29"/>
        <v>74.97665732959851</v>
      </c>
      <c r="L84" s="41">
        <v>0</v>
      </c>
    </row>
    <row r="85" spans="1:13" ht="21" x14ac:dyDescent="0.25">
      <c r="A85" s="20"/>
      <c r="B85" s="37" t="s">
        <v>3</v>
      </c>
      <c r="C85" s="37" t="s">
        <v>112</v>
      </c>
      <c r="D85" s="38" t="s">
        <v>129</v>
      </c>
      <c r="E85" s="39">
        <v>2936899</v>
      </c>
      <c r="F85" s="39">
        <v>729462</v>
      </c>
      <c r="G85" s="40">
        <v>3751559</v>
      </c>
      <c r="H85" s="40">
        <v>850756</v>
      </c>
      <c r="I85" s="41">
        <f t="shared" si="26"/>
        <v>814660</v>
      </c>
      <c r="J85" s="40">
        <f t="shared" si="27"/>
        <v>121294</v>
      </c>
      <c r="K85" s="42">
        <f t="shared" si="29"/>
        <v>24.837830650628433</v>
      </c>
      <c r="L85" s="41">
        <f t="shared" si="28"/>
        <v>22.677398916023979</v>
      </c>
    </row>
    <row r="86" spans="1:13" s="2" customFormat="1" x14ac:dyDescent="0.25">
      <c r="A86" s="20"/>
      <c r="B86" s="37" t="s">
        <v>3</v>
      </c>
      <c r="C86" s="37" t="s">
        <v>113</v>
      </c>
      <c r="D86" s="38" t="s">
        <v>130</v>
      </c>
      <c r="E86" s="39">
        <v>5921979</v>
      </c>
      <c r="F86" s="39">
        <v>4417388</v>
      </c>
      <c r="G86" s="40">
        <v>6098525</v>
      </c>
      <c r="H86" s="40">
        <v>4496278</v>
      </c>
      <c r="I86" s="41">
        <f t="shared" ref="I86" si="30">G86-E86</f>
        <v>176546</v>
      </c>
      <c r="J86" s="40">
        <f t="shared" ref="J86" si="31">H86-F86</f>
        <v>78890</v>
      </c>
      <c r="K86" s="42">
        <f t="shared" ref="K86" si="32">F86/E86*100</f>
        <v>74.593104771225967</v>
      </c>
      <c r="L86" s="41">
        <f t="shared" ref="L86" si="33">H86/G86*100</f>
        <v>73.727302913409389</v>
      </c>
    </row>
    <row r="87" spans="1:13" s="2" customFormat="1" x14ac:dyDescent="0.25">
      <c r="A87" s="20"/>
      <c r="B87" s="37" t="s">
        <v>3</v>
      </c>
      <c r="C87" s="37" t="s">
        <v>114</v>
      </c>
      <c r="D87" s="38" t="s">
        <v>115</v>
      </c>
      <c r="E87" s="39">
        <v>1334735</v>
      </c>
      <c r="F87" s="39">
        <v>1124520</v>
      </c>
      <c r="G87" s="40">
        <v>2537</v>
      </c>
      <c r="H87" s="40">
        <v>1408</v>
      </c>
      <c r="I87" s="41">
        <f t="shared" ref="I87:I91" si="34">G87-E87</f>
        <v>-1332198</v>
      </c>
      <c r="J87" s="40">
        <f t="shared" ref="J87:J91" si="35">H87-F87</f>
        <v>-1123112</v>
      </c>
      <c r="K87" s="42">
        <f t="shared" ref="K87:K91" si="36">F87/E87*100</f>
        <v>84.250431733640013</v>
      </c>
      <c r="L87" s="41">
        <f t="shared" ref="L87:L91" si="37">H87/G87*100</f>
        <v>55.498620417816312</v>
      </c>
    </row>
    <row r="88" spans="1:13" ht="21" x14ac:dyDescent="0.25">
      <c r="A88" s="20"/>
      <c r="B88" s="37"/>
      <c r="C88" s="37" t="s">
        <v>175</v>
      </c>
      <c r="D88" s="38" t="s">
        <v>137</v>
      </c>
      <c r="E88" s="39">
        <v>208157</v>
      </c>
      <c r="F88" s="39">
        <v>208157</v>
      </c>
      <c r="G88" s="40">
        <v>285</v>
      </c>
      <c r="H88" s="40">
        <v>0</v>
      </c>
      <c r="I88" s="41">
        <f t="shared" si="34"/>
        <v>-207872</v>
      </c>
      <c r="J88" s="40">
        <f t="shared" si="35"/>
        <v>-208157</v>
      </c>
      <c r="K88" s="42">
        <f t="shared" si="36"/>
        <v>100</v>
      </c>
      <c r="L88" s="41">
        <f t="shared" si="37"/>
        <v>0</v>
      </c>
    </row>
    <row r="89" spans="1:13" ht="42" x14ac:dyDescent="0.25">
      <c r="A89" s="20"/>
      <c r="B89" s="37" t="s">
        <v>3</v>
      </c>
      <c r="C89" s="37" t="s">
        <v>121</v>
      </c>
      <c r="D89" s="38" t="s">
        <v>122</v>
      </c>
      <c r="E89" s="39">
        <v>3200</v>
      </c>
      <c r="F89" s="39">
        <v>2985</v>
      </c>
      <c r="G89" s="40">
        <v>26483</v>
      </c>
      <c r="H89" s="40">
        <v>26483</v>
      </c>
      <c r="I89" s="41">
        <f t="shared" si="34"/>
        <v>23283</v>
      </c>
      <c r="J89" s="40">
        <f t="shared" si="35"/>
        <v>23498</v>
      </c>
      <c r="K89" s="42">
        <f t="shared" si="36"/>
        <v>93.28125</v>
      </c>
      <c r="L89" s="41">
        <f t="shared" si="37"/>
        <v>100</v>
      </c>
    </row>
    <row r="90" spans="1:13" ht="31.5" x14ac:dyDescent="0.25">
      <c r="A90" s="20"/>
      <c r="B90" s="37" t="s">
        <v>3</v>
      </c>
      <c r="C90" s="37" t="s">
        <v>116</v>
      </c>
      <c r="D90" s="38" t="s">
        <v>117</v>
      </c>
      <c r="E90" s="39">
        <v>-31007</v>
      </c>
      <c r="F90" s="39">
        <v>-30878</v>
      </c>
      <c r="G90" s="40">
        <v>-26065</v>
      </c>
      <c r="H90" s="40">
        <v>-26089</v>
      </c>
      <c r="I90" s="41">
        <f t="shared" si="34"/>
        <v>4942</v>
      </c>
      <c r="J90" s="40">
        <f t="shared" si="35"/>
        <v>4789</v>
      </c>
      <c r="K90" s="42">
        <f t="shared" si="36"/>
        <v>99.583964911149096</v>
      </c>
      <c r="L90" s="41">
        <f t="shared" si="37"/>
        <v>100.09207749856128</v>
      </c>
    </row>
    <row r="91" spans="1:13" x14ac:dyDescent="0.25">
      <c r="A91" s="20"/>
      <c r="B91" s="49" t="s">
        <v>118</v>
      </c>
      <c r="C91" s="49"/>
      <c r="D91" s="49"/>
      <c r="E91" s="39">
        <f>E82+E6</f>
        <v>21807098</v>
      </c>
      <c r="F91" s="39">
        <f>F82+F6</f>
        <v>14226431</v>
      </c>
      <c r="G91" s="40">
        <f>G82+G6</f>
        <v>20398738</v>
      </c>
      <c r="H91" s="40">
        <f>H82+H6</f>
        <v>12940038</v>
      </c>
      <c r="I91" s="41">
        <f t="shared" si="34"/>
        <v>-1408360</v>
      </c>
      <c r="J91" s="40">
        <f t="shared" si="35"/>
        <v>-1286393</v>
      </c>
      <c r="K91" s="42">
        <f t="shared" si="36"/>
        <v>65.237616669581627</v>
      </c>
      <c r="L91" s="41">
        <f t="shared" si="37"/>
        <v>63.435483116651625</v>
      </c>
    </row>
    <row r="92" spans="1:13" ht="18.75" customHeight="1" x14ac:dyDescent="0.25">
      <c r="B92" s="11"/>
      <c r="C92" s="11"/>
      <c r="D92" s="1"/>
      <c r="E92" s="1"/>
      <c r="F92" s="1"/>
      <c r="G92" s="1"/>
      <c r="H92" s="3"/>
      <c r="I92" s="9"/>
      <c r="J92" s="3"/>
      <c r="K92" s="7"/>
    </row>
  </sheetData>
  <mergeCells count="14">
    <mergeCell ref="B91:D91"/>
    <mergeCell ref="H3:H4"/>
    <mergeCell ref="I3:I4"/>
    <mergeCell ref="G3:G4"/>
    <mergeCell ref="J3:J4"/>
    <mergeCell ref="K3:K4"/>
    <mergeCell ref="L3:L4"/>
    <mergeCell ref="A1:L1"/>
    <mergeCell ref="B3:B4"/>
    <mergeCell ref="C3:C4"/>
    <mergeCell ref="D3:D4"/>
    <mergeCell ref="F3:F4"/>
    <mergeCell ref="E3:E4"/>
    <mergeCell ref="K2:L2"/>
  </mergeCells>
  <pageMargins left="0" right="0" top="0.35433070866141736" bottom="0.27559055118110237" header="3.937007874015748E-2" footer="0.23622047244094491"/>
  <pageSetup paperSize="8" fitToHeight="0" orientation="landscape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Исполнение</vt:lpstr>
      <vt:lpstr>Исполнение!Заголовки_для_печати</vt:lpstr>
      <vt:lpstr>Исполнение!Область_печати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Андрей Сергеевич Душкин</cp:lastModifiedBy>
  <cp:lastPrinted>2020-11-26T13:19:27Z</cp:lastPrinted>
  <dcterms:created xsi:type="dcterms:W3CDTF">2020-02-03T14:24:54Z</dcterms:created>
  <dcterms:modified xsi:type="dcterms:W3CDTF">2021-04-21T12:43:31Z</dcterms:modified>
</cp:coreProperties>
</file>