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525" windowWidth="25575" windowHeight="10170"/>
  </bookViews>
  <sheets>
    <sheet name="Результат" sheetId="1" r:id="rId1"/>
  </sheets>
  <calcPr calcId="144525"/>
</workbook>
</file>

<file path=xl/calcChain.xml><?xml version="1.0" encoding="utf-8"?>
<calcChain xmlns="http://schemas.openxmlformats.org/spreadsheetml/2006/main">
  <c r="P62" i="1" l="1"/>
  <c r="O62" i="1"/>
  <c r="U70" i="1"/>
  <c r="V70" i="1"/>
  <c r="U63" i="1"/>
  <c r="V63" i="1"/>
  <c r="P44" i="1"/>
  <c r="O44" i="1"/>
  <c r="U48" i="1"/>
  <c r="V48" i="1"/>
  <c r="U49" i="1"/>
  <c r="V49" i="1"/>
  <c r="W49" i="1"/>
  <c r="P34" i="1"/>
  <c r="O34" i="1"/>
  <c r="U37" i="1"/>
  <c r="V37" i="1"/>
  <c r="W37" i="1"/>
  <c r="P20" i="1"/>
  <c r="O20" i="1"/>
  <c r="U23" i="1"/>
  <c r="V23" i="1"/>
  <c r="O74" i="1" l="1"/>
  <c r="P98" i="1"/>
  <c r="P97" i="1" s="1"/>
  <c r="P87" i="1"/>
  <c r="P85" i="1" s="1"/>
  <c r="P81" i="1"/>
  <c r="P78" i="1"/>
  <c r="P74" i="1"/>
  <c r="P57" i="1"/>
  <c r="P51" i="1"/>
  <c r="P50" i="1" s="1"/>
  <c r="P42" i="1"/>
  <c r="P39" i="1"/>
  <c r="P30" i="1"/>
  <c r="P27" i="1"/>
  <c r="P25" i="1" s="1"/>
  <c r="P15" i="1"/>
  <c r="P9" i="1"/>
  <c r="P8" i="1" s="1"/>
  <c r="O98" i="1"/>
  <c r="O97" i="1" s="1"/>
  <c r="O87" i="1"/>
  <c r="O85" i="1" s="1"/>
  <c r="O81" i="1"/>
  <c r="O78" i="1"/>
  <c r="O57" i="1"/>
  <c r="O51" i="1"/>
  <c r="O50" i="1" s="1"/>
  <c r="O42" i="1"/>
  <c r="O39" i="1"/>
  <c r="O30" i="1"/>
  <c r="O27" i="1"/>
  <c r="O25" i="1" s="1"/>
  <c r="O15" i="1"/>
  <c r="O9" i="1"/>
  <c r="O8" i="1" s="1"/>
  <c r="P72" i="1" l="1"/>
  <c r="P56" i="1"/>
  <c r="P33" i="1"/>
  <c r="O72" i="1"/>
  <c r="O56" i="1"/>
  <c r="O33" i="1"/>
  <c r="T106" i="1"/>
  <c r="T7" i="1"/>
  <c r="T72" i="1"/>
  <c r="T56" i="1"/>
  <c r="T33" i="1"/>
  <c r="T97" i="1"/>
  <c r="T98" i="1"/>
  <c r="T87" i="1"/>
  <c r="T85" i="1" s="1"/>
  <c r="T81" i="1"/>
  <c r="T78" i="1"/>
  <c r="T74" i="1"/>
  <c r="T62" i="1"/>
  <c r="T57" i="1"/>
  <c r="T51" i="1"/>
  <c r="T50" i="1" s="1"/>
  <c r="T44" i="1"/>
  <c r="T42" i="1"/>
  <c r="T39" i="1"/>
  <c r="T34" i="1"/>
  <c r="T30" i="1"/>
  <c r="T27" i="1"/>
  <c r="T25" i="1" s="1"/>
  <c r="T20" i="1"/>
  <c r="T15" i="1"/>
  <c r="T9" i="1"/>
  <c r="T8" i="1" s="1"/>
  <c r="Q7" i="1"/>
  <c r="Q8" i="1"/>
  <c r="Q97" i="1"/>
  <c r="Q106" i="1" s="1"/>
  <c r="Q98" i="1"/>
  <c r="Q85" i="1"/>
  <c r="Q87" i="1"/>
  <c r="Q72" i="1"/>
  <c r="Q81" i="1"/>
  <c r="Q78" i="1"/>
  <c r="Q74" i="1"/>
  <c r="Q56" i="1"/>
  <c r="Q62" i="1"/>
  <c r="Q57" i="1"/>
  <c r="Q50" i="1"/>
  <c r="Q51" i="1"/>
  <c r="Q33" i="1"/>
  <c r="Q44" i="1"/>
  <c r="Q42" i="1"/>
  <c r="Q39" i="1"/>
  <c r="Q34" i="1"/>
  <c r="Q30" i="1"/>
  <c r="Q27" i="1"/>
  <c r="Q25" i="1" s="1"/>
  <c r="Q20" i="1"/>
  <c r="U9" i="1"/>
  <c r="V9" i="1"/>
  <c r="Q15" i="1"/>
  <c r="Q9" i="1"/>
  <c r="O7" i="1" l="1"/>
  <c r="O106" i="1" s="1"/>
  <c r="P7" i="1"/>
  <c r="P106" i="1" s="1"/>
  <c r="X8" i="1"/>
  <c r="X9" i="1"/>
  <c r="X10" i="1"/>
  <c r="X12" i="1"/>
  <c r="X15" i="1"/>
  <c r="X16" i="1"/>
  <c r="X17" i="1"/>
  <c r="X18" i="1"/>
  <c r="X19" i="1"/>
  <c r="X20" i="1"/>
  <c r="X21" i="1"/>
  <c r="X22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8" i="1"/>
  <c r="X39" i="1"/>
  <c r="X40" i="1"/>
  <c r="X41" i="1"/>
  <c r="X44" i="1"/>
  <c r="X45" i="1"/>
  <c r="X46" i="1"/>
  <c r="X47" i="1"/>
  <c r="X50" i="1"/>
  <c r="X51" i="1"/>
  <c r="X52" i="1"/>
  <c r="X53" i="1"/>
  <c r="X54" i="1"/>
  <c r="X56" i="1"/>
  <c r="X57" i="1"/>
  <c r="X58" i="1"/>
  <c r="X59" i="1"/>
  <c r="X60" i="1"/>
  <c r="X62" i="1"/>
  <c r="X68" i="1"/>
  <c r="X69" i="1"/>
  <c r="X71" i="1"/>
  <c r="X72" i="1"/>
  <c r="X73" i="1"/>
  <c r="X74" i="1"/>
  <c r="X76" i="1"/>
  <c r="X78" i="1"/>
  <c r="X79" i="1"/>
  <c r="X81" i="1"/>
  <c r="X82" i="1"/>
  <c r="X84" i="1"/>
  <c r="X85" i="1"/>
  <c r="X87" i="1"/>
  <c r="X88" i="1"/>
  <c r="X90" i="1"/>
  <c r="X92" i="1"/>
  <c r="X95" i="1"/>
  <c r="X96" i="1"/>
  <c r="X97" i="1"/>
  <c r="X98" i="1"/>
  <c r="X99" i="1"/>
  <c r="X100" i="1"/>
  <c r="X101" i="1"/>
  <c r="X102" i="1"/>
  <c r="X103" i="1"/>
  <c r="X104" i="1"/>
  <c r="X105" i="1"/>
  <c r="X106" i="1"/>
  <c r="X7" i="1"/>
  <c r="W8" i="1"/>
  <c r="W9" i="1"/>
  <c r="W10" i="1"/>
  <c r="W12" i="1"/>
  <c r="W15" i="1"/>
  <c r="W16" i="1"/>
  <c r="W17" i="1"/>
  <c r="W18" i="1"/>
  <c r="W19" i="1"/>
  <c r="W20" i="1"/>
  <c r="W21" i="1"/>
  <c r="W22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8" i="1"/>
  <c r="W42" i="1"/>
  <c r="W43" i="1"/>
  <c r="W44" i="1"/>
  <c r="W45" i="1"/>
  <c r="W46" i="1"/>
  <c r="W47" i="1"/>
  <c r="W50" i="1"/>
  <c r="W51" i="1"/>
  <c r="W52" i="1"/>
  <c r="W53" i="1"/>
  <c r="W54" i="1"/>
  <c r="W56" i="1"/>
  <c r="W57" i="1"/>
  <c r="W58" i="1"/>
  <c r="W59" i="1"/>
  <c r="W60" i="1"/>
  <c r="W62" i="1"/>
  <c r="W69" i="1"/>
  <c r="W72" i="1"/>
  <c r="W74" i="1"/>
  <c r="W76" i="1"/>
  <c r="W78" i="1"/>
  <c r="W79" i="1"/>
  <c r="W81" i="1"/>
  <c r="W82" i="1"/>
  <c r="W84" i="1"/>
  <c r="W85" i="1"/>
  <c r="W87" i="1"/>
  <c r="W90" i="1"/>
  <c r="W92" i="1"/>
  <c r="W95" i="1"/>
  <c r="W97" i="1"/>
  <c r="W98" i="1"/>
  <c r="W100" i="1"/>
  <c r="W101" i="1"/>
  <c r="W102" i="1"/>
  <c r="W105" i="1"/>
  <c r="W106" i="1" l="1"/>
  <c r="W7" i="1"/>
  <c r="V8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8" i="1"/>
  <c r="V39" i="1"/>
  <c r="V40" i="1"/>
  <c r="V41" i="1"/>
  <c r="V42" i="1"/>
  <c r="V43" i="1"/>
  <c r="V44" i="1"/>
  <c r="V45" i="1"/>
  <c r="V46" i="1"/>
  <c r="V47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4" i="1"/>
  <c r="V65" i="1"/>
  <c r="V66" i="1"/>
  <c r="V67" i="1"/>
  <c r="V68" i="1"/>
  <c r="V69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7" i="1"/>
  <c r="U8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8" i="1"/>
  <c r="U39" i="1"/>
  <c r="U40" i="1"/>
  <c r="U41" i="1"/>
  <c r="U42" i="1"/>
  <c r="U43" i="1"/>
  <c r="U44" i="1"/>
  <c r="U45" i="1"/>
  <c r="U46" i="1"/>
  <c r="U47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4" i="1"/>
  <c r="U65" i="1"/>
  <c r="U66" i="1"/>
  <c r="U67" i="1"/>
  <c r="U68" i="1"/>
  <c r="U69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7" i="1"/>
</calcChain>
</file>

<file path=xl/sharedStrings.xml><?xml version="1.0" encoding="utf-8"?>
<sst xmlns="http://schemas.openxmlformats.org/spreadsheetml/2006/main" count="312" uniqueCount="211">
  <si>
    <t>Код главы</t>
  </si>
  <si>
    <t>Код дохода</t>
  </si>
  <si>
    <t>Наименование показателя</t>
  </si>
  <si>
    <t>000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</si>
  <si>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</si>
  <si>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</si>
  <si>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</si>
  <si>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</si>
  <si>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</si>
  <si>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</si>
  <si>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1 01 02 010 01 0000 110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</si>
  <si>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</si>
  <si>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1 01 02 020 01 0000 110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</si>
  <si>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</si>
  <si>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1 01 02 030 01 0000 110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</si>
  <si>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</si>
  <si>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1 01 02 050 01 0000 110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</si>
  <si>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650 000 рублей)</t>
  </si>
  <si>
    <t>1 01 02 080 01 0000 110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</si>
  <si>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</si>
  <si>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1 03 00 000 00 0000 000</t>
  </si>
  <si>
    <t>НАЛОГИ НА ТОВАРЫ (РАБОТЫ, УСЛУГИ), РЕАЛИЗУЕМЫЕ НА ТЕРРИТОРИИ РОССИЙСКОЙ ФЕДЕРАЦИИ</t>
  </si>
  <si>
    <t>1 03 02 230 01 0000 110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</si>
  <si>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</si>
  <si>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</si>
  <si>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</si>
  <si>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</si>
  <si>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</si>
  <si>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</si>
  <si>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</si>
  <si>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</si>
  <si>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</si>
  <si>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</si>
  <si>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</si>
  <si>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1 05 02 000 02 0000 110</t>
  </si>
  <si>
    <t>Единый налог на вмененный доход для отдельных видов деятельности</t>
  </si>
  <si>
    <t>1 05 04 000 02 0000 110</t>
  </si>
  <si>
    <t>Налог, взимаемый в связи с применением патентной системы налогообложения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</si>
  <si>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</si>
  <si>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</si>
  <si>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</si>
  <si>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</si>
  <si>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1 06 06 000 00 0000 110</t>
  </si>
  <si>
    <t>Земельный налог</t>
  </si>
  <si>
    <t>1 06 06 030 00 0000 110</t>
  </si>
  <si>
    <t>Земельный налог с организаций</t>
  </si>
  <si>
    <t>1 06 06 040 00 0000 110</t>
  </si>
  <si>
    <t>Земельный налог с физических лиц</t>
  </si>
  <si>
    <t>1 08 00 000 00 0000 000</t>
  </si>
  <si>
    <t>ГОСУДАРСТВЕННАЯ ПОШЛИНА</t>
  </si>
  <si>
    <t>1 08 03 000 01 0000 110</t>
  </si>
  <si>
    <t>Государственная пошлина по делам, рассматриваемым в судах общей юрисдикции, мировыми судьями</t>
  </si>
  <si>
    <t>1 08 07 000 01 0000 110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</si>
  <si>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</si>
  <si>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070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</si>
  <si>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</si>
  <si>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</si>
  <si>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</si>
  <si>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</si>
  <si>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</si>
  <si>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</si>
  <si>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080</t>
  </si>
  <si>
    <t>1 11 05 020 00 0000 120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</si>
  <si>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</si>
  <si>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1 11 05 070 00 0000 120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</si>
  <si>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</si>
  <si>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1 11 05 300 00 0000 120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</si>
  <si>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</si>
  <si>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1 11 05 310 00 0000 120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</si>
  <si>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</si>
  <si>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1 11 05 320 00 0000 120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</si>
  <si>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</si>
  <si>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1 11 07 000 00 0000 120</t>
  </si>
  <si>
    <t>Платежи от государственных и муниципальных унитарных предприятий</t>
  </si>
  <si>
    <t>1 11 07 010 00 0000 120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</si>
  <si>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</si>
  <si>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</si>
  <si>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</si>
  <si>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1 11 09 044 04 0003 120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</si>
  <si>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установку и эксплуатацию рекламной конструкции)</t>
  </si>
  <si>
    <t>1 11 09 044 04 0001 120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</si>
  <si>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 помещением, предоставленным по договору коммерческого найма жилого помещения муниципального жилого фонда)</t>
  </si>
  <si>
    <t>1 11 09 044 04 0002 120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</si>
  <si>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 помещением, предоставленным по договору социального найма жилого помещения муниципального жилого фонда)</t>
  </si>
  <si>
    <t>1 12 00 000 00 0000 000</t>
  </si>
  <si>
    <t>ПЛАТЕЖИ ПРИ ПОЛЬЗОВАНИИ ПРИРОДНЫМИ РЕСУРСАМИ</t>
  </si>
  <si>
    <t>1 12 01 000 01 0000 120</t>
  </si>
  <si>
    <t>Плата за негативное воздействие на окружающую среду</t>
  </si>
  <si>
    <t>1 12 01 010 01 0000 120</t>
  </si>
  <si>
    <t>Плата за выбросы загрязняющих веществ в атмосферный воздух стационарными объектами</t>
  </si>
  <si>
    <t>1 12 01 030 01 0000 120</t>
  </si>
  <si>
    <t>Плата за сбросы загрязняющих веществ в водные объекты</t>
  </si>
  <si>
    <t>1 12 01 040 01 0000 120</t>
  </si>
  <si>
    <t>Плата за размещение отходов производства и потребления</t>
  </si>
  <si>
    <t>1 12 01 070 01 0000 120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</si>
  <si>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</si>
  <si>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1 13 00 000 00 0000 000</t>
  </si>
  <si>
    <t>ДОХОДЫ ОТ ОКАЗАНИЯ ПЛАТНЫХ УСЛУГ И КОМПЕНСАЦИИ ЗАТРАТ ГОСУДАРСТВА</t>
  </si>
  <si>
    <t>1 13 01 000 00 0000 130</t>
  </si>
  <si>
    <t>Доходы от оказания платных услуг (работ)</t>
  </si>
  <si>
    <t>056</t>
  </si>
  <si>
    <t>1 13 01 994 04 0002 130</t>
  </si>
  <si>
    <t>Прочие доходы от оказания платных услуг (работ) получателями средств бюджетов городских округов (на приобретение продуктов питания из средств платы, взимаемой с родителей за присмотр и уход за детьми, посещающими образовательные организации, реализующие образовательные программы дошкольного образования)</t>
  </si>
  <si>
    <t>1 13 01 994 04 0020 130</t>
  </si>
  <si>
    <t>Прочие доходы от оказания платных услуг (работ) получателями средств бюджетов городских округов (прочие доходы)</t>
  </si>
  <si>
    <t>1 13 01 994 04 0001 130</t>
  </si>
  <si>
    <t>Прочие доходы от оказания платных услуг (работ) получателями средств бюджетов городских округов (платные услуги многофункционального центра предоставления государственных и муниципальных услуг)</t>
  </si>
  <si>
    <t>834</t>
  </si>
  <si>
    <t>1 13 01 994 04 0000 130</t>
  </si>
  <si>
    <t>Прочие доходы от оказания платных услуг (работ) получателями средств бюджетов городских округов</t>
  </si>
  <si>
    <t>1 13 02 000 00 0000 130</t>
  </si>
  <si>
    <t>Доходы от компенсации затрат государства</t>
  </si>
  <si>
    <t>050</t>
  </si>
  <si>
    <t>1 13 02 994 04 0004 130</t>
  </si>
  <si>
    <t>Прочие доходы от компенсации затрат бюджетов городских округов (возврат субсидии прошлых лет на выполнение муниципального задания)</t>
  </si>
  <si>
    <t>1 13 02 994 04 0001 130</t>
  </si>
  <si>
    <t>Прочие доходы от компенсации затрат бюджетов городских округов (дебиторская задолженность прошлых лет)</t>
  </si>
  <si>
    <t>1 13 02 994 04 0020 130</t>
  </si>
  <si>
    <t>Прочие доходы от компенсации затрат бюджетов городских округов (прочие доходы)</t>
  </si>
  <si>
    <t>1 13 02 994 04 0002 130</t>
  </si>
  <si>
    <t>Прочие доходы от компенсации затрат бюджетов городских округов (доходы от компенсации затрат многофункционального центра предоставления государственных и муниципальных услуг)</t>
  </si>
  <si>
    <t>1 14 00 000 00 0000 000</t>
  </si>
  <si>
    <t>ДОХОДЫ ОТ ПРОДАЖИ МАТЕРИАЛЬНЫХ И НЕМАТЕРИАЛЬНЫХ АКТИВОВ</t>
  </si>
  <si>
    <t>1 14 01 000 00 0000 410</t>
  </si>
  <si>
    <t>Доходы от продажи квартир</t>
  </si>
  <si>
    <t>1 14 02 000 00 0000 000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</si>
  <si>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</si>
  <si>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1 14 02 042 04 0000 410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</si>
  <si>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</si>
  <si>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1 14 02 043 04 0000 410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</si>
  <si>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</si>
  <si>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1 14 02 042 04 0000 440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</si>
  <si>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</si>
  <si>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</si>
  <si>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</si>
  <si>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1 14 06 010 00 0000 430</t>
  </si>
  <si>
    <t>Доходы от продажи земельных участков, государственная собственность на которые не разграничена</t>
  </si>
  <si>
    <t>1 14 06 020 00 0000 430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</si>
  <si>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</si>
  <si>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1 14 06 300 00 0000 430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</si>
  <si>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</si>
  <si>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1 14 06 312 04 0000 430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</si>
  <si>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</si>
  <si>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1 14 06 324 04 0000 430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</si>
  <si>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</si>
  <si>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>1 16 00 000 00 0000 000</t>
  </si>
  <si>
    <t>ШТРАФЫ, САНКЦИИ, ВОЗМЕЩЕНИЕ УЩЕРБА</t>
  </si>
  <si>
    <t>003</t>
  </si>
  <si>
    <t>094</t>
  </si>
  <si>
    <t>1 17 00 000 00 0000 000</t>
  </si>
  <si>
    <t>ПРОЧИЕ НЕНАЛОГОВЫЕ ДОХОДЫ</t>
  </si>
  <si>
    <t>1 17 01 000 00 0000 180</t>
  </si>
  <si>
    <t>Невыясненные поступления</t>
  </si>
  <si>
    <t>1 17 05 000 00 0000 180</t>
  </si>
  <si>
    <t>Прочие неналоговые доходы</t>
  </si>
  <si>
    <t>1 17 05 040 04 0002 180</t>
  </si>
  <si>
    <t>Прочие неналоговые доходы бюджетов городских округов (восстановление средств по результатам проверок (за исключением дебиторской задолженности прошлых лет))</t>
  </si>
  <si>
    <t>1 17 05 040 04 0001 180</t>
  </si>
  <si>
    <t>Прочие неналоговые доходы бюджетов городских округов (плата за вырубку зелёных насаждений)</t>
  </si>
  <si>
    <t>1 17 05 040 04 0003 180</t>
  </si>
  <si>
    <t>Прочие неналоговые доходы бюджетов городских округов (плата за право заключения муниципального контракта)</t>
  </si>
  <si>
    <t>1 17 05 040 04 0004 180</t>
  </si>
  <si>
    <t>Прочие неналоговые доходы бюджетов городских округов (плата за размещение нестационарных торговых объектов)</t>
  </si>
  <si>
    <t>1 17 05 040 04 0020 180</t>
  </si>
  <si>
    <t>Прочие неналоговые доходы бюджетов городских округов (прочие доходы)</t>
  </si>
  <si>
    <t>1 17 05 040 04 0005 180</t>
  </si>
  <si>
    <t>Прочие неналоговые доходы бюджетов городских округов (плата за размещение объектов на землях или земельных участках,  собственность на которые не разграничена, без предоставления земельных участков и установления сервитутов, расположенных в границах городских округов)</t>
  </si>
  <si>
    <t>1 17 15 000 00 0000 150</t>
  </si>
  <si>
    <t>Инициативные платежи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</si>
  <si>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</si>
  <si>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</si>
  <si>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</si>
  <si>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</si>
  <si>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2 02 10 000 00 0000 150</t>
  </si>
  <si>
    <t>Дотации бюджетам бюджетной системы Российской Федерации</t>
  </si>
  <si>
    <t>2 02 20 000 00 0000 150</t>
  </si>
  <si>
    <t>Субсидии бюджетам бюджетной системы Российской Федерации (межбюджетные субсидии)</t>
  </si>
  <si>
    <t>2 02 30 000 00 0000 150</t>
  </si>
  <si>
    <t>Субвенции бюджетам бюджетной системы Российской Федерации</t>
  </si>
  <si>
    <t>2 02 40 000 00 0000 150</t>
  </si>
  <si>
    <t>Иные межбюджетные трансферты</t>
  </si>
  <si>
    <t>2 07 00 000 00 0000 000</t>
  </si>
  <si>
    <t>ПРОЧИЕ БЕЗВОЗМЕЗДНЫЕ ПОСТУПЛЕНИЯ</t>
  </si>
  <si>
    <t>2 18 00 000 00 0000 000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</si>
  <si>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</si>
  <si>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2 19 00 000 00 0000 000</t>
  </si>
  <si>
    <t>ВОЗВРАТ ОСТАТКОВ СУБСИДИЙ, СУБВЕНЦИЙ И ИНЫХ МЕЖБЮДЖЕТНЫХ ТРАНСФЕРТОВ, ИМЕЮЩИХ ЦЕЛЕВОЕ НАЗНАЧЕНИЕ, ПРОШЛЫХ ЛЕТ</t>
  </si>
  <si>
    <t xml:space="preserve">ИТОГО  </t>
  </si>
  <si>
    <t>План на 2021 год</t>
  </si>
  <si>
    <t>Исполнено за 1 квартал 2021 года</t>
  </si>
  <si>
    <t>ИСПОЛНЕНИЕ БЮДЖЕТА ОДИНЦОВСКОГО ГОРОДСКОГО ОКРУГА МОСКОВСКОЙ ОБЛАСТИ ПО ДОХОДАМ В РАЗРЕЗЕ ВИДОВ ДОХОДОВ ЗА 1 КВАРТАЛ 2021 ГОДА В СРАВНЕНИИ С
 1 КВАРТАЛОМ 2020 ГОДА</t>
  </si>
  <si>
    <t>План на 2020 год</t>
  </si>
  <si>
    <t>Исполнение за 1 квартал 2020 года</t>
  </si>
  <si>
    <t>Отклонение исполнения плана 2020 от 2021</t>
  </si>
  <si>
    <t>Отклонение исполнения 1 квартала 2020 от 1  квартала 2021</t>
  </si>
  <si>
    <t>% исполнения плана 2020</t>
  </si>
  <si>
    <t>% исполнения плана 2021</t>
  </si>
  <si>
    <t>8=6-4</t>
  </si>
  <si>
    <t>9=7-5</t>
  </si>
  <si>
    <t>1 05 03 000 01 0000 110</t>
  </si>
  <si>
    <t>Единый сельскохозяйственный налог</t>
  </si>
  <si>
    <t>1 11 05 030 00 0000 120</t>
  </si>
  <si>
    <t xml:space="preserve">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</si>
  <si>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1 11 09 044 04 0005 120</t>
  </si>
  <si>
    <t>1 11 09 044 04 0020 120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</si>
  <si>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размещение объектов на землях или земельных участках, находящихся в собственности городских округов, без предоставления земельных участков и установления сервитутов, расположенных в границах городских округов)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</si>
  <si>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(прочие поступления)</t>
  </si>
  <si>
    <t>1 13 02 060 00 0000 130</t>
  </si>
  <si>
    <t xml:space="preserve"> Доходы, поступающие в порядке возмещения расходов, понесенных в связи с эксплуатацией имущества</t>
  </si>
  <si>
    <t>1 13 02 994 04 0003 130</t>
  </si>
  <si>
    <t xml:space="preserve"> Прочие доходы от компенсации затрат бюджетов городских округов (средства от возврата субсидий в связи с невыполнением муниципального задания по результатам проверок)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</si>
</sst>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_ ;[Red]\-#,##0\ "/>
  </numFmts>
  <fonts count="5" x14ac:knownFonts="1">
    <font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NumberFormat="1" applyFont="1" applyBorder="1" applyAlignment="1"/>
    <xf numFmtId="49" fontId="1" fillId="0" borderId="3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/>
    <xf numFmtId="49" fontId="3" fillId="0" borderId="19" xfId="0" applyNumberFormat="1" applyFont="1" applyBorder="1" applyAlignment="1">
      <alignment horizontal="center" vertical="center"/>
    </xf>
    <xf numFmtId="0" fontId="0" fillId="0" borderId="0" xfId="0" applyFont="1"/>
    <xf numFmtId="0" fontId="2" fillId="0" borderId="0" xfId="0" applyNumberFormat="1" applyFont="1" applyBorder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right" vertical="center"/>
    </xf>
    <xf numFmtId="164" fontId="3" fillId="0" borderId="24" xfId="0" applyNumberFormat="1" applyFont="1" applyBorder="1" applyAlignment="1">
      <alignment horizontal="right" vertical="center"/>
    </xf>
    <xf numFmtId="164" fontId="3" fillId="0" borderId="23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164" fontId="3" fillId="0" borderId="25" xfId="0" applyNumberFormat="1" applyFont="1" applyBorder="1" applyAlignment="1">
      <alignment horizontal="right" vertical="center"/>
    </xf>
    <xf numFmtId="165" fontId="3" fillId="0" borderId="21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165" fontId="3" fillId="0" borderId="22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3" fillId="0" borderId="6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4" fontId="1" fillId="0" borderId="23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165" fontId="1" fillId="0" borderId="4" xfId="0" applyNumberFormat="1" applyFont="1" applyBorder="1" applyAlignment="1">
      <alignment horizontal="right" vertical="center"/>
    </xf>
    <xf numFmtId="165" fontId="1" fillId="0" borderId="2" xfId="0" applyNumberFormat="1" applyFont="1" applyBorder="1" applyAlignment="1">
      <alignment horizontal="right" vertical="center"/>
    </xf>
    <xf numFmtId="165" fontId="1" fillId="0" borderId="5" xfId="0" applyNumberFormat="1" applyFont="1" applyBorder="1" applyAlignment="1">
      <alignment horizontal="right" vertical="center"/>
    </xf>
    <xf numFmtId="165" fontId="1" fillId="0" borderId="4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left" vertical="center" wrapText="1"/>
    </xf>
    <xf numFmtId="0" fontId="3" fillId="0" borderId="16" xfId="0" applyNumberFormat="1" applyFont="1" applyBorder="1" applyAlignment="1">
      <alignment horizontal="left" vertical="center" wrapText="1"/>
    </xf>
    <xf numFmtId="0" fontId="3" fillId="0" borderId="18" xfId="0" applyNumberFormat="1" applyFont="1" applyBorder="1" applyAlignment="1">
      <alignment horizontal="left" vertical="center" wrapText="1"/>
    </xf>
    <xf numFmtId="165" fontId="3" fillId="0" borderId="2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right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3" fillId="0" borderId="13" xfId="0" applyNumberFormat="1" applyFont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165" fontId="3" fillId="0" borderId="22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106"/>
  <sheetViews>
    <sheetView tabSelected="1" workbookViewId="0">
      <selection activeCell="V106" sqref="V106"/>
    </sheetView>
  </sheetViews>
  <sheetFormatPr defaultRowHeight="15" x14ac:dyDescent="0.25"/>
  <cols>
    <col min="1" max="1" width="5.5703125" customWidth="1"/>
    <col min="2" max="3" width="9.7109375" customWidth="1"/>
    <col min="4" max="4" width="10.7109375" customWidth="1"/>
    <col min="5" max="5" width="6.5703125" customWidth="1"/>
    <col min="6" max="6" width="4.140625" customWidth="1"/>
    <col min="7" max="7" width="6.5703125" customWidth="1"/>
    <col min="8" max="8" width="4.140625" customWidth="1"/>
    <col min="9" max="9" width="1.140625" customWidth="1"/>
    <col min="10" max="10" width="9.5703125" customWidth="1"/>
    <col min="11" max="11" width="1.140625" customWidth="1"/>
    <col min="12" max="12" width="9.5703125" customWidth="1"/>
    <col min="13" max="13" width="1.140625" customWidth="1"/>
    <col min="14" max="14" width="9.5703125" customWidth="1"/>
    <col min="15" max="16" width="10.7109375" customWidth="1"/>
    <col min="17" max="19" width="3.7109375" customWidth="1"/>
    <col min="20" max="21" width="10.7109375" customWidth="1"/>
    <col min="22" max="22" width="12.7109375" customWidth="1"/>
    <col min="23" max="24" width="10.7109375" customWidth="1"/>
  </cols>
  <sheetData>
    <row r="2" spans="1:24" ht="39" customHeight="1" x14ac:dyDescent="0.25">
      <c r="A2" s="51" t="s">
        <v>190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</row>
    <row r="3" spans="1:24" x14ac:dyDescent="0.25">
      <c r="A3" s="1"/>
      <c r="B3" s="1"/>
      <c r="C3" s="1"/>
      <c r="D3" s="1"/>
      <c r="E3" s="52"/>
      <c r="F3" s="52"/>
      <c r="G3" s="52"/>
      <c r="H3" s="52"/>
      <c r="I3" s="52"/>
      <c r="J3" s="52"/>
      <c r="K3" s="52"/>
      <c r="L3" s="52"/>
      <c r="M3" s="52"/>
      <c r="N3" s="52"/>
      <c r="O3" s="10"/>
      <c r="P3" s="10"/>
      <c r="Q3" s="53"/>
      <c r="R3" s="53"/>
      <c r="S3" s="53"/>
      <c r="T3" s="5"/>
      <c r="U3" s="5"/>
      <c r="V3" s="5"/>
      <c r="W3" s="7"/>
      <c r="X3" s="7"/>
    </row>
    <row r="4" spans="1:24" ht="15" customHeight="1" x14ac:dyDescent="0.25">
      <c r="A4" s="54" t="s">
        <v>0</v>
      </c>
      <c r="B4" s="56" t="s">
        <v>1</v>
      </c>
      <c r="C4" s="57"/>
      <c r="D4" s="56" t="s">
        <v>2</v>
      </c>
      <c r="E4" s="60"/>
      <c r="F4" s="60"/>
      <c r="G4" s="60"/>
      <c r="H4" s="60"/>
      <c r="I4" s="60"/>
      <c r="J4" s="60"/>
      <c r="K4" s="60"/>
      <c r="L4" s="60"/>
      <c r="M4" s="57"/>
      <c r="N4" s="57"/>
      <c r="O4" s="54" t="s">
        <v>191</v>
      </c>
      <c r="P4" s="54" t="s">
        <v>192</v>
      </c>
      <c r="Q4" s="63" t="s">
        <v>188</v>
      </c>
      <c r="R4" s="64"/>
      <c r="S4" s="65"/>
      <c r="T4" s="62" t="s">
        <v>189</v>
      </c>
      <c r="U4" s="62" t="s">
        <v>193</v>
      </c>
      <c r="V4" s="62" t="s">
        <v>194</v>
      </c>
      <c r="W4" s="62" t="s">
        <v>195</v>
      </c>
      <c r="X4" s="62" t="s">
        <v>196</v>
      </c>
    </row>
    <row r="5" spans="1:24" ht="54" customHeight="1" x14ac:dyDescent="0.25">
      <c r="A5" s="55"/>
      <c r="B5" s="58"/>
      <c r="C5" s="59"/>
      <c r="D5" s="58"/>
      <c r="E5" s="61"/>
      <c r="F5" s="61"/>
      <c r="G5" s="61"/>
      <c r="H5" s="61"/>
      <c r="I5" s="61"/>
      <c r="J5" s="61"/>
      <c r="K5" s="61"/>
      <c r="L5" s="61"/>
      <c r="M5" s="59"/>
      <c r="N5" s="59"/>
      <c r="O5" s="55"/>
      <c r="P5" s="55"/>
      <c r="Q5" s="66"/>
      <c r="R5" s="67"/>
      <c r="S5" s="68"/>
      <c r="T5" s="62"/>
      <c r="U5" s="62"/>
      <c r="V5" s="62"/>
      <c r="W5" s="62"/>
      <c r="X5" s="62"/>
    </row>
    <row r="6" spans="1:24" ht="15" customHeight="1" thickBot="1" x14ac:dyDescent="0.3">
      <c r="A6" s="6">
        <v>1</v>
      </c>
      <c r="B6" s="45">
        <v>2</v>
      </c>
      <c r="C6" s="45"/>
      <c r="D6" s="45">
        <v>3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11">
        <v>4</v>
      </c>
      <c r="P6" s="11">
        <v>5</v>
      </c>
      <c r="Q6" s="45">
        <v>6</v>
      </c>
      <c r="R6" s="45"/>
      <c r="S6" s="45"/>
      <c r="T6" s="6">
        <v>7</v>
      </c>
      <c r="U6" s="12" t="s">
        <v>197</v>
      </c>
      <c r="V6" s="12" t="s">
        <v>198</v>
      </c>
      <c r="W6" s="12">
        <v>10</v>
      </c>
      <c r="X6" s="12">
        <v>11</v>
      </c>
    </row>
    <row r="7" spans="1:24" ht="15" customHeight="1" x14ac:dyDescent="0.25">
      <c r="A7" s="8" t="s">
        <v>3</v>
      </c>
      <c r="B7" s="46" t="s">
        <v>4</v>
      </c>
      <c r="C7" s="46"/>
      <c r="D7" s="47" t="s">
        <v>5</v>
      </c>
      <c r="E7" s="48"/>
      <c r="F7" s="48"/>
      <c r="G7" s="48"/>
      <c r="H7" s="48"/>
      <c r="I7" s="48"/>
      <c r="J7" s="48"/>
      <c r="K7" s="48"/>
      <c r="L7" s="48"/>
      <c r="M7" s="49"/>
      <c r="N7" s="49"/>
      <c r="O7" s="18">
        <f>O8+O15+O20+O25+O30+O33+O50+O56+O72+O84+O85</f>
        <v>10937657</v>
      </c>
      <c r="P7" s="18">
        <f>P8+P15+P20+P25+P30+P33+P50+P56+P72+P84+P85</f>
        <v>2442593</v>
      </c>
      <c r="Q7" s="50">
        <f>Q8+Q15+Q20+Q25+Q30+Q33+Q50+Q56+Q72+Q84+Q85</f>
        <v>11758531</v>
      </c>
      <c r="R7" s="50"/>
      <c r="S7" s="50"/>
      <c r="T7" s="18">
        <f>T8+T15+T20+T25+T30+T33+T50+T56+T72+T84+T85</f>
        <v>2628480</v>
      </c>
      <c r="U7" s="21">
        <f>Q7-O7</f>
        <v>820874</v>
      </c>
      <c r="V7" s="21">
        <f>T7-P7</f>
        <v>185887</v>
      </c>
      <c r="W7" s="13">
        <f>P7/O7*100</f>
        <v>22.331958297832891</v>
      </c>
      <c r="X7" s="14">
        <f>T7/Q7*100</f>
        <v>22.353812733920588</v>
      </c>
    </row>
    <row r="8" spans="1:24" ht="15" customHeight="1" x14ac:dyDescent="0.25">
      <c r="A8" s="4" t="s">
        <v>3</v>
      </c>
      <c r="B8" s="40" t="s">
        <v>6</v>
      </c>
      <c r="C8" s="40"/>
      <c r="D8" s="41" t="s">
        <v>7</v>
      </c>
      <c r="E8" s="42"/>
      <c r="F8" s="42"/>
      <c r="G8" s="42"/>
      <c r="H8" s="42"/>
      <c r="I8" s="42"/>
      <c r="J8" s="42"/>
      <c r="K8" s="42"/>
      <c r="L8" s="42"/>
      <c r="M8" s="43"/>
      <c r="N8" s="43"/>
      <c r="O8" s="19">
        <f>O9</f>
        <v>3033554</v>
      </c>
      <c r="P8" s="19">
        <f>P9</f>
        <v>483934</v>
      </c>
      <c r="Q8" s="44">
        <f>Q9</f>
        <v>3294685</v>
      </c>
      <c r="R8" s="44"/>
      <c r="S8" s="44"/>
      <c r="T8" s="19">
        <f>T9</f>
        <v>714946</v>
      </c>
      <c r="U8" s="19">
        <f t="shared" ref="U8:U76" si="0">Q8-O8</f>
        <v>261131</v>
      </c>
      <c r="V8" s="19">
        <f t="shared" ref="V8:V76" si="1">T8-P8</f>
        <v>231012</v>
      </c>
      <c r="W8" s="3">
        <f t="shared" ref="W8:W76" si="2">P8/O8*100</f>
        <v>15.952707616215173</v>
      </c>
      <c r="X8" s="15">
        <f t="shared" ref="X8:X76" si="3">T8/Q8*100</f>
        <v>21.699980423014644</v>
      </c>
    </row>
    <row r="9" spans="1:24" ht="15" customHeight="1" x14ac:dyDescent="0.25">
      <c r="A9" s="4" t="s">
        <v>3</v>
      </c>
      <c r="B9" s="40" t="s">
        <v>8</v>
      </c>
      <c r="C9" s="40"/>
      <c r="D9" s="41" t="s">
        <v>9</v>
      </c>
      <c r="E9" s="42"/>
      <c r="F9" s="42"/>
      <c r="G9" s="42"/>
      <c r="H9" s="42"/>
      <c r="I9" s="42"/>
      <c r="J9" s="42"/>
      <c r="K9" s="42"/>
      <c r="L9" s="42"/>
      <c r="M9" s="43"/>
      <c r="N9" s="43"/>
      <c r="O9" s="19">
        <f>O10+O11+O12+O13+O14</f>
        <v>3033554</v>
      </c>
      <c r="P9" s="19">
        <f>P10+P11+P12+P13+P14</f>
        <v>483934</v>
      </c>
      <c r="Q9" s="44">
        <f>Q10+Q11+Q12+Q13+Q14</f>
        <v>3294685</v>
      </c>
      <c r="R9" s="44"/>
      <c r="S9" s="44"/>
      <c r="T9" s="19">
        <f>T10+T11+T12+T13+T14</f>
        <v>714946</v>
      </c>
      <c r="U9" s="19">
        <f t="shared" si="0"/>
        <v>261131</v>
      </c>
      <c r="V9" s="19">
        <f t="shared" si="1"/>
        <v>231012</v>
      </c>
      <c r="W9" s="3">
        <f t="shared" si="2"/>
        <v>15.952707616215173</v>
      </c>
      <c r="X9" s="15">
        <f t="shared" si="3"/>
        <v>21.699980423014644</v>
      </c>
    </row>
    <row r="10" spans="1:24" ht="45.75" customHeight="1" x14ac:dyDescent="0.25">
      <c r="A10" s="2" t="s">
        <v>3</v>
      </c>
      <c r="B10" s="27" t="s">
        <v>10</v>
      </c>
      <c r="C10" s="27"/>
      <c r="D10" s="28" t="s">
        <v>11</v>
      </c>
      <c r="E10" s="29"/>
      <c r="F10" s="29"/>
      <c r="G10" s="29"/>
      <c r="H10" s="29"/>
      <c r="I10" s="29"/>
      <c r="J10" s="29"/>
      <c r="K10" s="29"/>
      <c r="L10" s="29"/>
      <c r="M10" s="30"/>
      <c r="N10" s="30"/>
      <c r="O10" s="24">
        <v>2399223</v>
      </c>
      <c r="P10" s="24">
        <v>478003</v>
      </c>
      <c r="Q10" s="39">
        <v>2682023</v>
      </c>
      <c r="R10" s="39"/>
      <c r="S10" s="39"/>
      <c r="T10" s="24">
        <v>614748</v>
      </c>
      <c r="U10" s="24">
        <f t="shared" si="0"/>
        <v>282800</v>
      </c>
      <c r="V10" s="24">
        <f t="shared" si="1"/>
        <v>136745</v>
      </c>
      <c r="W10" s="25">
        <f t="shared" si="2"/>
        <v>19.923241816204662</v>
      </c>
      <c r="X10" s="26">
        <f t="shared" si="3"/>
        <v>22.921056232552818</v>
      </c>
    </row>
    <row r="11" spans="1:24" ht="68.25" customHeight="1" x14ac:dyDescent="0.25">
      <c r="A11" s="2" t="s">
        <v>3</v>
      </c>
      <c r="B11" s="27" t="s">
        <v>12</v>
      </c>
      <c r="C11" s="27"/>
      <c r="D11" s="28" t="s">
        <v>13</v>
      </c>
      <c r="E11" s="29"/>
      <c r="F11" s="29"/>
      <c r="G11" s="29"/>
      <c r="H11" s="29"/>
      <c r="I11" s="29"/>
      <c r="J11" s="29"/>
      <c r="K11" s="29"/>
      <c r="L11" s="29"/>
      <c r="M11" s="30"/>
      <c r="N11" s="30"/>
      <c r="O11" s="24">
        <v>0</v>
      </c>
      <c r="P11" s="24">
        <v>2061</v>
      </c>
      <c r="Q11" s="39">
        <v>0</v>
      </c>
      <c r="R11" s="39"/>
      <c r="S11" s="39"/>
      <c r="T11" s="24">
        <v>1439</v>
      </c>
      <c r="U11" s="24">
        <f t="shared" si="0"/>
        <v>0</v>
      </c>
      <c r="V11" s="24">
        <f t="shared" si="1"/>
        <v>-622</v>
      </c>
      <c r="W11" s="25">
        <v>0</v>
      </c>
      <c r="X11" s="26">
        <v>0</v>
      </c>
    </row>
    <row r="12" spans="1:24" ht="23.25" customHeight="1" x14ac:dyDescent="0.25">
      <c r="A12" s="2" t="s">
        <v>3</v>
      </c>
      <c r="B12" s="27" t="s">
        <v>14</v>
      </c>
      <c r="C12" s="27"/>
      <c r="D12" s="28" t="s">
        <v>15</v>
      </c>
      <c r="E12" s="29"/>
      <c r="F12" s="29"/>
      <c r="G12" s="29"/>
      <c r="H12" s="29"/>
      <c r="I12" s="29"/>
      <c r="J12" s="29"/>
      <c r="K12" s="29"/>
      <c r="L12" s="29"/>
      <c r="M12" s="30"/>
      <c r="N12" s="30"/>
      <c r="O12" s="24">
        <v>634331</v>
      </c>
      <c r="P12" s="24">
        <v>3869</v>
      </c>
      <c r="Q12" s="39">
        <v>612662</v>
      </c>
      <c r="R12" s="39"/>
      <c r="S12" s="39"/>
      <c r="T12" s="24">
        <v>79201</v>
      </c>
      <c r="U12" s="24">
        <f t="shared" si="0"/>
        <v>-21669</v>
      </c>
      <c r="V12" s="24">
        <f t="shared" si="1"/>
        <v>75332</v>
      </c>
      <c r="W12" s="25">
        <f t="shared" si="2"/>
        <v>0.60993393039280752</v>
      </c>
      <c r="X12" s="26">
        <f t="shared" si="3"/>
        <v>12.927356356359624</v>
      </c>
    </row>
    <row r="13" spans="1:24" ht="57" customHeight="1" x14ac:dyDescent="0.25">
      <c r="A13" s="2" t="s">
        <v>3</v>
      </c>
      <c r="B13" s="27" t="s">
        <v>16</v>
      </c>
      <c r="C13" s="27"/>
      <c r="D13" s="28" t="s">
        <v>17</v>
      </c>
      <c r="E13" s="29"/>
      <c r="F13" s="29"/>
      <c r="G13" s="29"/>
      <c r="H13" s="29"/>
      <c r="I13" s="29"/>
      <c r="J13" s="29"/>
      <c r="K13" s="29"/>
      <c r="L13" s="29"/>
      <c r="M13" s="30"/>
      <c r="N13" s="30"/>
      <c r="O13" s="24">
        <v>0</v>
      </c>
      <c r="P13" s="24">
        <v>1</v>
      </c>
      <c r="Q13" s="39">
        <v>0</v>
      </c>
      <c r="R13" s="39"/>
      <c r="S13" s="39"/>
      <c r="T13" s="24">
        <v>54</v>
      </c>
      <c r="U13" s="24">
        <f t="shared" si="0"/>
        <v>0</v>
      </c>
      <c r="V13" s="24">
        <f t="shared" si="1"/>
        <v>53</v>
      </c>
      <c r="W13" s="25">
        <v>0</v>
      </c>
      <c r="X13" s="26">
        <v>0</v>
      </c>
    </row>
    <row r="14" spans="1:24" ht="57" customHeight="1" x14ac:dyDescent="0.25">
      <c r="A14" s="2" t="s">
        <v>3</v>
      </c>
      <c r="B14" s="27" t="s">
        <v>18</v>
      </c>
      <c r="C14" s="27"/>
      <c r="D14" s="28" t="s">
        <v>19</v>
      </c>
      <c r="E14" s="29"/>
      <c r="F14" s="29"/>
      <c r="G14" s="29"/>
      <c r="H14" s="29"/>
      <c r="I14" s="29"/>
      <c r="J14" s="29"/>
      <c r="K14" s="29"/>
      <c r="L14" s="29"/>
      <c r="M14" s="30"/>
      <c r="N14" s="30"/>
      <c r="O14" s="24">
        <v>0</v>
      </c>
      <c r="P14" s="24">
        <v>0</v>
      </c>
      <c r="Q14" s="39">
        <v>0</v>
      </c>
      <c r="R14" s="39"/>
      <c r="S14" s="39"/>
      <c r="T14" s="24">
        <v>19504</v>
      </c>
      <c r="U14" s="24">
        <f t="shared" si="0"/>
        <v>0</v>
      </c>
      <c r="V14" s="24">
        <f t="shared" si="1"/>
        <v>19504</v>
      </c>
      <c r="W14" s="25">
        <v>0</v>
      </c>
      <c r="X14" s="26">
        <v>0</v>
      </c>
    </row>
    <row r="15" spans="1:24" ht="23.25" customHeight="1" x14ac:dyDescent="0.25">
      <c r="A15" s="4" t="s">
        <v>3</v>
      </c>
      <c r="B15" s="40" t="s">
        <v>20</v>
      </c>
      <c r="C15" s="40"/>
      <c r="D15" s="41" t="s">
        <v>21</v>
      </c>
      <c r="E15" s="42"/>
      <c r="F15" s="42"/>
      <c r="G15" s="42"/>
      <c r="H15" s="42"/>
      <c r="I15" s="42"/>
      <c r="J15" s="42"/>
      <c r="K15" s="42"/>
      <c r="L15" s="42"/>
      <c r="M15" s="43"/>
      <c r="N15" s="43"/>
      <c r="O15" s="19">
        <f>O16+O17+O18+O19</f>
        <v>81100</v>
      </c>
      <c r="P15" s="19">
        <f>P16+P17+P18+P19</f>
        <v>17500</v>
      </c>
      <c r="Q15" s="44">
        <f>Q16+Q17+Q18+Q19</f>
        <v>78451</v>
      </c>
      <c r="R15" s="44"/>
      <c r="S15" s="44"/>
      <c r="T15" s="19">
        <f>T16+T17+T18+T19</f>
        <v>16928</v>
      </c>
      <c r="U15" s="19">
        <f t="shared" si="0"/>
        <v>-2649</v>
      </c>
      <c r="V15" s="19">
        <f t="shared" si="1"/>
        <v>-572</v>
      </c>
      <c r="W15" s="3">
        <f t="shared" si="2"/>
        <v>21.57829839704069</v>
      </c>
      <c r="X15" s="15">
        <f t="shared" si="3"/>
        <v>21.577800155511085</v>
      </c>
    </row>
    <row r="16" spans="1:24" ht="34.5" customHeight="1" x14ac:dyDescent="0.25">
      <c r="A16" s="2" t="s">
        <v>3</v>
      </c>
      <c r="B16" s="27" t="s">
        <v>22</v>
      </c>
      <c r="C16" s="27"/>
      <c r="D16" s="28" t="s">
        <v>23</v>
      </c>
      <c r="E16" s="29"/>
      <c r="F16" s="29"/>
      <c r="G16" s="29"/>
      <c r="H16" s="29"/>
      <c r="I16" s="29"/>
      <c r="J16" s="29"/>
      <c r="K16" s="29"/>
      <c r="L16" s="29"/>
      <c r="M16" s="30"/>
      <c r="N16" s="30"/>
      <c r="O16" s="24">
        <v>36201</v>
      </c>
      <c r="P16" s="24">
        <v>7942</v>
      </c>
      <c r="Q16" s="39">
        <v>36659</v>
      </c>
      <c r="R16" s="39"/>
      <c r="S16" s="39"/>
      <c r="T16" s="24">
        <v>7597</v>
      </c>
      <c r="U16" s="24">
        <f t="shared" si="0"/>
        <v>458</v>
      </c>
      <c r="V16" s="24">
        <f t="shared" si="1"/>
        <v>-345</v>
      </c>
      <c r="W16" s="25">
        <f t="shared" si="2"/>
        <v>21.938620480097235</v>
      </c>
      <c r="X16" s="26">
        <f t="shared" si="3"/>
        <v>20.723423988652172</v>
      </c>
    </row>
    <row r="17" spans="1:24" ht="45.75" customHeight="1" x14ac:dyDescent="0.25">
      <c r="A17" s="2" t="s">
        <v>3</v>
      </c>
      <c r="B17" s="27" t="s">
        <v>24</v>
      </c>
      <c r="C17" s="27"/>
      <c r="D17" s="28" t="s">
        <v>25</v>
      </c>
      <c r="E17" s="29"/>
      <c r="F17" s="29"/>
      <c r="G17" s="29"/>
      <c r="H17" s="29"/>
      <c r="I17" s="29"/>
      <c r="J17" s="29"/>
      <c r="K17" s="29"/>
      <c r="L17" s="29"/>
      <c r="M17" s="30"/>
      <c r="N17" s="30"/>
      <c r="O17" s="24">
        <v>201</v>
      </c>
      <c r="P17" s="24">
        <v>52</v>
      </c>
      <c r="Q17" s="39">
        <v>183</v>
      </c>
      <c r="R17" s="39"/>
      <c r="S17" s="39"/>
      <c r="T17" s="24">
        <v>53</v>
      </c>
      <c r="U17" s="24">
        <f t="shared" si="0"/>
        <v>-18</v>
      </c>
      <c r="V17" s="24">
        <f t="shared" si="1"/>
        <v>1</v>
      </c>
      <c r="W17" s="25">
        <f t="shared" si="2"/>
        <v>25.870646766169152</v>
      </c>
      <c r="X17" s="26">
        <f t="shared" si="3"/>
        <v>28.961748633879779</v>
      </c>
    </row>
    <row r="18" spans="1:24" ht="45.75" customHeight="1" x14ac:dyDescent="0.25">
      <c r="A18" s="2" t="s">
        <v>3</v>
      </c>
      <c r="B18" s="27" t="s">
        <v>26</v>
      </c>
      <c r="C18" s="27"/>
      <c r="D18" s="28" t="s">
        <v>27</v>
      </c>
      <c r="E18" s="29"/>
      <c r="F18" s="29"/>
      <c r="G18" s="29"/>
      <c r="H18" s="29"/>
      <c r="I18" s="29"/>
      <c r="J18" s="29"/>
      <c r="K18" s="29"/>
      <c r="L18" s="29"/>
      <c r="M18" s="30"/>
      <c r="N18" s="30"/>
      <c r="O18" s="24">
        <v>50428</v>
      </c>
      <c r="P18" s="24">
        <v>11146</v>
      </c>
      <c r="Q18" s="39">
        <v>47752</v>
      </c>
      <c r="R18" s="39"/>
      <c r="S18" s="39"/>
      <c r="T18" s="24">
        <v>10635</v>
      </c>
      <c r="U18" s="24">
        <f t="shared" si="0"/>
        <v>-2676</v>
      </c>
      <c r="V18" s="24">
        <f t="shared" si="1"/>
        <v>-511</v>
      </c>
      <c r="W18" s="25">
        <f t="shared" si="2"/>
        <v>22.102800031728407</v>
      </c>
      <c r="X18" s="26">
        <f t="shared" si="3"/>
        <v>22.271318478807171</v>
      </c>
    </row>
    <row r="19" spans="1:24" ht="45.75" customHeight="1" x14ac:dyDescent="0.25">
      <c r="A19" s="2" t="s">
        <v>3</v>
      </c>
      <c r="B19" s="27" t="s">
        <v>28</v>
      </c>
      <c r="C19" s="27"/>
      <c r="D19" s="28" t="s">
        <v>29</v>
      </c>
      <c r="E19" s="29"/>
      <c r="F19" s="29"/>
      <c r="G19" s="29"/>
      <c r="H19" s="29"/>
      <c r="I19" s="29"/>
      <c r="J19" s="29"/>
      <c r="K19" s="29"/>
      <c r="L19" s="29"/>
      <c r="M19" s="30"/>
      <c r="N19" s="30"/>
      <c r="O19" s="24">
        <v>-5730</v>
      </c>
      <c r="P19" s="24">
        <v>-1640</v>
      </c>
      <c r="Q19" s="39">
        <v>-6143</v>
      </c>
      <c r="R19" s="39"/>
      <c r="S19" s="39"/>
      <c r="T19" s="24">
        <v>-1357</v>
      </c>
      <c r="U19" s="24">
        <f t="shared" si="0"/>
        <v>-413</v>
      </c>
      <c r="V19" s="24">
        <f t="shared" si="1"/>
        <v>283</v>
      </c>
      <c r="W19" s="25">
        <f t="shared" si="2"/>
        <v>28.62129144851658</v>
      </c>
      <c r="X19" s="26">
        <f t="shared" si="3"/>
        <v>22.090183949210484</v>
      </c>
    </row>
    <row r="20" spans="1:24" ht="15" customHeight="1" x14ac:dyDescent="0.25">
      <c r="A20" s="4" t="s">
        <v>3</v>
      </c>
      <c r="B20" s="40" t="s">
        <v>30</v>
      </c>
      <c r="C20" s="40"/>
      <c r="D20" s="41" t="s">
        <v>31</v>
      </c>
      <c r="E20" s="42"/>
      <c r="F20" s="42"/>
      <c r="G20" s="42"/>
      <c r="H20" s="42"/>
      <c r="I20" s="42"/>
      <c r="J20" s="42"/>
      <c r="K20" s="42"/>
      <c r="L20" s="42"/>
      <c r="M20" s="43"/>
      <c r="N20" s="43"/>
      <c r="O20" s="19">
        <f>O21+O22+O23+O24</f>
        <v>1909517</v>
      </c>
      <c r="P20" s="23">
        <f>P21+P22+P23+P24</f>
        <v>386734</v>
      </c>
      <c r="Q20" s="44">
        <f>Q21+Q22+Q24</f>
        <v>2311237</v>
      </c>
      <c r="R20" s="44"/>
      <c r="S20" s="44"/>
      <c r="T20" s="19">
        <f>T21+T22+T24</f>
        <v>473183</v>
      </c>
      <c r="U20" s="19">
        <f t="shared" si="0"/>
        <v>401720</v>
      </c>
      <c r="V20" s="19">
        <f t="shared" si="1"/>
        <v>86449</v>
      </c>
      <c r="W20" s="3">
        <f t="shared" si="2"/>
        <v>20.252974966968086</v>
      </c>
      <c r="X20" s="15">
        <f t="shared" si="3"/>
        <v>20.473149227015664</v>
      </c>
    </row>
    <row r="21" spans="1:24" s="9" customFormat="1" ht="23.25" customHeight="1" x14ac:dyDescent="0.25">
      <c r="A21" s="2" t="s">
        <v>3</v>
      </c>
      <c r="B21" s="27" t="s">
        <v>32</v>
      </c>
      <c r="C21" s="27"/>
      <c r="D21" s="28" t="s">
        <v>33</v>
      </c>
      <c r="E21" s="29"/>
      <c r="F21" s="29"/>
      <c r="G21" s="29"/>
      <c r="H21" s="29"/>
      <c r="I21" s="29"/>
      <c r="J21" s="29"/>
      <c r="K21" s="29"/>
      <c r="L21" s="29"/>
      <c r="M21" s="30"/>
      <c r="N21" s="30"/>
      <c r="O21" s="24">
        <v>1599197</v>
      </c>
      <c r="P21" s="24">
        <v>286037</v>
      </c>
      <c r="Q21" s="39">
        <v>2129149</v>
      </c>
      <c r="R21" s="39"/>
      <c r="S21" s="39"/>
      <c r="T21" s="24">
        <v>343543</v>
      </c>
      <c r="U21" s="24">
        <f t="shared" si="0"/>
        <v>529952</v>
      </c>
      <c r="V21" s="24">
        <f t="shared" si="1"/>
        <v>57506</v>
      </c>
      <c r="W21" s="25">
        <f t="shared" si="2"/>
        <v>17.886289181382907</v>
      </c>
      <c r="X21" s="26">
        <f t="shared" si="3"/>
        <v>16.135225857842734</v>
      </c>
    </row>
    <row r="22" spans="1:24" s="9" customFormat="1" ht="15" customHeight="1" x14ac:dyDescent="0.25">
      <c r="A22" s="2" t="s">
        <v>3</v>
      </c>
      <c r="B22" s="27" t="s">
        <v>34</v>
      </c>
      <c r="C22" s="27"/>
      <c r="D22" s="28" t="s">
        <v>35</v>
      </c>
      <c r="E22" s="29"/>
      <c r="F22" s="29"/>
      <c r="G22" s="29"/>
      <c r="H22" s="29"/>
      <c r="I22" s="29"/>
      <c r="J22" s="29"/>
      <c r="K22" s="29"/>
      <c r="L22" s="29"/>
      <c r="M22" s="30"/>
      <c r="N22" s="30"/>
      <c r="O22" s="24">
        <v>214537</v>
      </c>
      <c r="P22" s="24">
        <v>55558</v>
      </c>
      <c r="Q22" s="39">
        <v>49804</v>
      </c>
      <c r="R22" s="39"/>
      <c r="S22" s="39"/>
      <c r="T22" s="24">
        <v>46752</v>
      </c>
      <c r="U22" s="24">
        <f t="shared" si="0"/>
        <v>-164733</v>
      </c>
      <c r="V22" s="24">
        <f t="shared" si="1"/>
        <v>-8806</v>
      </c>
      <c r="W22" s="25">
        <f t="shared" si="2"/>
        <v>25.896698471592313</v>
      </c>
      <c r="X22" s="26">
        <f t="shared" si="3"/>
        <v>93.87197815436511</v>
      </c>
    </row>
    <row r="23" spans="1:24" s="9" customFormat="1" ht="15" customHeight="1" x14ac:dyDescent="0.25">
      <c r="A23" s="2" t="s">
        <v>3</v>
      </c>
      <c r="B23" s="27" t="s">
        <v>199</v>
      </c>
      <c r="C23" s="27"/>
      <c r="D23" s="28" t="s">
        <v>200</v>
      </c>
      <c r="E23" s="29"/>
      <c r="F23" s="29"/>
      <c r="G23" s="29"/>
      <c r="H23" s="29"/>
      <c r="I23" s="29"/>
      <c r="J23" s="29"/>
      <c r="K23" s="29"/>
      <c r="L23" s="29"/>
      <c r="M23" s="29"/>
      <c r="N23" s="30"/>
      <c r="O23" s="24">
        <v>0</v>
      </c>
      <c r="P23" s="24">
        <v>2957</v>
      </c>
      <c r="Q23" s="31">
        <v>0</v>
      </c>
      <c r="R23" s="32"/>
      <c r="S23" s="33"/>
      <c r="T23" s="24">
        <v>0</v>
      </c>
      <c r="U23" s="24">
        <f t="shared" ref="U23" si="4">Q23-O23</f>
        <v>0</v>
      </c>
      <c r="V23" s="24">
        <f t="shared" ref="V23" si="5">T23-P23</f>
        <v>-2957</v>
      </c>
      <c r="W23" s="25">
        <v>0</v>
      </c>
      <c r="X23" s="26">
        <v>0</v>
      </c>
    </row>
    <row r="24" spans="1:24" s="9" customFormat="1" ht="23.25" customHeight="1" x14ac:dyDescent="0.25">
      <c r="A24" s="2" t="s">
        <v>3</v>
      </c>
      <c r="B24" s="27" t="s">
        <v>36</v>
      </c>
      <c r="C24" s="27"/>
      <c r="D24" s="28" t="s">
        <v>37</v>
      </c>
      <c r="E24" s="29"/>
      <c r="F24" s="29"/>
      <c r="G24" s="29"/>
      <c r="H24" s="29"/>
      <c r="I24" s="29"/>
      <c r="J24" s="29"/>
      <c r="K24" s="29"/>
      <c r="L24" s="29"/>
      <c r="M24" s="30"/>
      <c r="N24" s="30"/>
      <c r="O24" s="24">
        <v>95783</v>
      </c>
      <c r="P24" s="24">
        <v>42182</v>
      </c>
      <c r="Q24" s="39">
        <v>132284</v>
      </c>
      <c r="R24" s="39"/>
      <c r="S24" s="39"/>
      <c r="T24" s="24">
        <v>82888</v>
      </c>
      <c r="U24" s="24">
        <f t="shared" si="0"/>
        <v>36501</v>
      </c>
      <c r="V24" s="24">
        <f t="shared" si="1"/>
        <v>40706</v>
      </c>
      <c r="W24" s="25">
        <f t="shared" si="2"/>
        <v>44.039130117035377</v>
      </c>
      <c r="X24" s="26">
        <f t="shared" si="3"/>
        <v>62.659127332103658</v>
      </c>
    </row>
    <row r="25" spans="1:24" ht="15" customHeight="1" x14ac:dyDescent="0.25">
      <c r="A25" s="4" t="s">
        <v>3</v>
      </c>
      <c r="B25" s="40" t="s">
        <v>38</v>
      </c>
      <c r="C25" s="40"/>
      <c r="D25" s="41" t="s">
        <v>39</v>
      </c>
      <c r="E25" s="42"/>
      <c r="F25" s="42"/>
      <c r="G25" s="42"/>
      <c r="H25" s="42"/>
      <c r="I25" s="42"/>
      <c r="J25" s="42"/>
      <c r="K25" s="42"/>
      <c r="L25" s="42"/>
      <c r="M25" s="43"/>
      <c r="N25" s="43"/>
      <c r="O25" s="19">
        <f>O26+O27</f>
        <v>3866441</v>
      </c>
      <c r="P25" s="19">
        <f>P26+P27</f>
        <v>982167</v>
      </c>
      <c r="Q25" s="44">
        <f>Q26+Q27</f>
        <v>4084261</v>
      </c>
      <c r="R25" s="44"/>
      <c r="S25" s="44"/>
      <c r="T25" s="19">
        <f>T26+T27</f>
        <v>796338</v>
      </c>
      <c r="U25" s="19">
        <f t="shared" si="0"/>
        <v>217820</v>
      </c>
      <c r="V25" s="19">
        <f t="shared" si="1"/>
        <v>-185829</v>
      </c>
      <c r="W25" s="3">
        <f t="shared" si="2"/>
        <v>25.402353223545894</v>
      </c>
      <c r="X25" s="15">
        <f t="shared" si="3"/>
        <v>19.497725537128993</v>
      </c>
    </row>
    <row r="26" spans="1:24" s="9" customFormat="1" ht="15" customHeight="1" x14ac:dyDescent="0.25">
      <c r="A26" s="2" t="s">
        <v>3</v>
      </c>
      <c r="B26" s="27" t="s">
        <v>40</v>
      </c>
      <c r="C26" s="27"/>
      <c r="D26" s="28" t="s">
        <v>41</v>
      </c>
      <c r="E26" s="29"/>
      <c r="F26" s="29"/>
      <c r="G26" s="29"/>
      <c r="H26" s="29"/>
      <c r="I26" s="29"/>
      <c r="J26" s="29"/>
      <c r="K26" s="29"/>
      <c r="L26" s="29"/>
      <c r="M26" s="30"/>
      <c r="N26" s="30"/>
      <c r="O26" s="24">
        <v>541071</v>
      </c>
      <c r="P26" s="24">
        <v>62878</v>
      </c>
      <c r="Q26" s="39">
        <v>717018</v>
      </c>
      <c r="R26" s="39"/>
      <c r="S26" s="39"/>
      <c r="T26" s="24">
        <v>57648</v>
      </c>
      <c r="U26" s="24">
        <f t="shared" si="0"/>
        <v>175947</v>
      </c>
      <c r="V26" s="24">
        <f t="shared" si="1"/>
        <v>-5230</v>
      </c>
      <c r="W26" s="25">
        <f t="shared" si="2"/>
        <v>11.621025706423001</v>
      </c>
      <c r="X26" s="26">
        <f t="shared" si="3"/>
        <v>8.0399655238780614</v>
      </c>
    </row>
    <row r="27" spans="1:24" ht="15" customHeight="1" x14ac:dyDescent="0.25">
      <c r="A27" s="4" t="s">
        <v>3</v>
      </c>
      <c r="B27" s="40" t="s">
        <v>42</v>
      </c>
      <c r="C27" s="40"/>
      <c r="D27" s="41" t="s">
        <v>43</v>
      </c>
      <c r="E27" s="42"/>
      <c r="F27" s="42"/>
      <c r="G27" s="42"/>
      <c r="H27" s="42"/>
      <c r="I27" s="42"/>
      <c r="J27" s="42"/>
      <c r="K27" s="42"/>
      <c r="L27" s="42"/>
      <c r="M27" s="43"/>
      <c r="N27" s="43"/>
      <c r="O27" s="19">
        <f>O28+O29</f>
        <v>3325370</v>
      </c>
      <c r="P27" s="19">
        <f>P28+P29</f>
        <v>919289</v>
      </c>
      <c r="Q27" s="44">
        <f>Q28+Q29</f>
        <v>3367243</v>
      </c>
      <c r="R27" s="44"/>
      <c r="S27" s="44"/>
      <c r="T27" s="19">
        <f>T28+T29</f>
        <v>738690</v>
      </c>
      <c r="U27" s="19">
        <f t="shared" si="0"/>
        <v>41873</v>
      </c>
      <c r="V27" s="19">
        <f t="shared" si="1"/>
        <v>-180599</v>
      </c>
      <c r="W27" s="3">
        <f t="shared" si="2"/>
        <v>27.644713219882298</v>
      </c>
      <c r="X27" s="15">
        <f t="shared" si="3"/>
        <v>21.937531683932523</v>
      </c>
    </row>
    <row r="28" spans="1:24" ht="15" customHeight="1" x14ac:dyDescent="0.25">
      <c r="A28" s="2" t="s">
        <v>3</v>
      </c>
      <c r="B28" s="27" t="s">
        <v>44</v>
      </c>
      <c r="C28" s="27"/>
      <c r="D28" s="28" t="s">
        <v>45</v>
      </c>
      <c r="E28" s="29"/>
      <c r="F28" s="29"/>
      <c r="G28" s="29"/>
      <c r="H28" s="29"/>
      <c r="I28" s="29"/>
      <c r="J28" s="29"/>
      <c r="K28" s="29"/>
      <c r="L28" s="29"/>
      <c r="M28" s="30"/>
      <c r="N28" s="30"/>
      <c r="O28" s="24">
        <v>2069959</v>
      </c>
      <c r="P28" s="24">
        <v>785752</v>
      </c>
      <c r="Q28" s="39">
        <v>2123633</v>
      </c>
      <c r="R28" s="39"/>
      <c r="S28" s="39"/>
      <c r="T28" s="24">
        <v>629615</v>
      </c>
      <c r="U28" s="24">
        <f t="shared" si="0"/>
        <v>53674</v>
      </c>
      <c r="V28" s="24">
        <f t="shared" si="1"/>
        <v>-156137</v>
      </c>
      <c r="W28" s="25">
        <f t="shared" si="2"/>
        <v>37.959785676914379</v>
      </c>
      <c r="X28" s="26">
        <f t="shared" si="3"/>
        <v>29.648013569199577</v>
      </c>
    </row>
    <row r="29" spans="1:24" ht="15" customHeight="1" x14ac:dyDescent="0.25">
      <c r="A29" s="2" t="s">
        <v>3</v>
      </c>
      <c r="B29" s="27" t="s">
        <v>46</v>
      </c>
      <c r="C29" s="27"/>
      <c r="D29" s="28" t="s">
        <v>47</v>
      </c>
      <c r="E29" s="29"/>
      <c r="F29" s="29"/>
      <c r="G29" s="29"/>
      <c r="H29" s="29"/>
      <c r="I29" s="29"/>
      <c r="J29" s="29"/>
      <c r="K29" s="29"/>
      <c r="L29" s="29"/>
      <c r="M29" s="30"/>
      <c r="N29" s="30"/>
      <c r="O29" s="24">
        <v>1255411</v>
      </c>
      <c r="P29" s="24">
        <v>133537</v>
      </c>
      <c r="Q29" s="39">
        <v>1243610</v>
      </c>
      <c r="R29" s="39"/>
      <c r="S29" s="39"/>
      <c r="T29" s="24">
        <v>109075</v>
      </c>
      <c r="U29" s="24">
        <f t="shared" si="0"/>
        <v>-11801</v>
      </c>
      <c r="V29" s="24">
        <f t="shared" si="1"/>
        <v>-24462</v>
      </c>
      <c r="W29" s="25">
        <f t="shared" si="2"/>
        <v>10.636914922682692</v>
      </c>
      <c r="X29" s="26">
        <f t="shared" si="3"/>
        <v>8.7708365162711779</v>
      </c>
    </row>
    <row r="30" spans="1:24" ht="15" customHeight="1" x14ac:dyDescent="0.25">
      <c r="A30" s="4" t="s">
        <v>3</v>
      </c>
      <c r="B30" s="40" t="s">
        <v>48</v>
      </c>
      <c r="C30" s="40"/>
      <c r="D30" s="41" t="s">
        <v>49</v>
      </c>
      <c r="E30" s="42"/>
      <c r="F30" s="42"/>
      <c r="G30" s="42"/>
      <c r="H30" s="42"/>
      <c r="I30" s="42"/>
      <c r="J30" s="42"/>
      <c r="K30" s="42"/>
      <c r="L30" s="42"/>
      <c r="M30" s="43"/>
      <c r="N30" s="43"/>
      <c r="O30" s="19">
        <f>O31+O32</f>
        <v>90310</v>
      </c>
      <c r="P30" s="19">
        <f>P31+P32</f>
        <v>22792</v>
      </c>
      <c r="Q30" s="44">
        <f>Q31+Q32</f>
        <v>96738</v>
      </c>
      <c r="R30" s="44"/>
      <c r="S30" s="44"/>
      <c r="T30" s="19">
        <f>T31+T32</f>
        <v>21276</v>
      </c>
      <c r="U30" s="19">
        <f t="shared" si="0"/>
        <v>6428</v>
      </c>
      <c r="V30" s="19">
        <f t="shared" si="1"/>
        <v>-1516</v>
      </c>
      <c r="W30" s="3">
        <f t="shared" si="2"/>
        <v>25.237515225334956</v>
      </c>
      <c r="X30" s="15">
        <f t="shared" si="3"/>
        <v>21.993425541152391</v>
      </c>
    </row>
    <row r="31" spans="1:24" s="9" customFormat="1" ht="23.25" customHeight="1" x14ac:dyDescent="0.25">
      <c r="A31" s="2" t="s">
        <v>3</v>
      </c>
      <c r="B31" s="27" t="s">
        <v>50</v>
      </c>
      <c r="C31" s="27"/>
      <c r="D31" s="28" t="s">
        <v>51</v>
      </c>
      <c r="E31" s="29"/>
      <c r="F31" s="29"/>
      <c r="G31" s="29"/>
      <c r="H31" s="29"/>
      <c r="I31" s="29"/>
      <c r="J31" s="29"/>
      <c r="K31" s="29"/>
      <c r="L31" s="29"/>
      <c r="M31" s="30"/>
      <c r="N31" s="30"/>
      <c r="O31" s="24">
        <v>90210</v>
      </c>
      <c r="P31" s="24">
        <v>22502</v>
      </c>
      <c r="Q31" s="39">
        <v>96638</v>
      </c>
      <c r="R31" s="39"/>
      <c r="S31" s="39"/>
      <c r="T31" s="24">
        <v>21211</v>
      </c>
      <c r="U31" s="24">
        <f t="shared" si="0"/>
        <v>6428</v>
      </c>
      <c r="V31" s="24">
        <f t="shared" si="1"/>
        <v>-1291</v>
      </c>
      <c r="W31" s="25">
        <f t="shared" si="2"/>
        <v>24.944019510032149</v>
      </c>
      <c r="X31" s="26">
        <f t="shared" si="3"/>
        <v>21.948922783998011</v>
      </c>
    </row>
    <row r="32" spans="1:24" s="9" customFormat="1" ht="23.25" customHeight="1" x14ac:dyDescent="0.25">
      <c r="A32" s="2" t="s">
        <v>3</v>
      </c>
      <c r="B32" s="27" t="s">
        <v>52</v>
      </c>
      <c r="C32" s="27"/>
      <c r="D32" s="28" t="s">
        <v>53</v>
      </c>
      <c r="E32" s="29"/>
      <c r="F32" s="29"/>
      <c r="G32" s="29"/>
      <c r="H32" s="29"/>
      <c r="I32" s="29"/>
      <c r="J32" s="29"/>
      <c r="K32" s="29"/>
      <c r="L32" s="29"/>
      <c r="M32" s="30"/>
      <c r="N32" s="30"/>
      <c r="O32" s="24">
        <v>100</v>
      </c>
      <c r="P32" s="24">
        <v>290</v>
      </c>
      <c r="Q32" s="39">
        <v>100</v>
      </c>
      <c r="R32" s="39"/>
      <c r="S32" s="39"/>
      <c r="T32" s="24">
        <v>65</v>
      </c>
      <c r="U32" s="24">
        <f t="shared" si="0"/>
        <v>0</v>
      </c>
      <c r="V32" s="24">
        <f t="shared" si="1"/>
        <v>-225</v>
      </c>
      <c r="W32" s="25">
        <f t="shared" si="2"/>
        <v>290</v>
      </c>
      <c r="X32" s="26">
        <f t="shared" si="3"/>
        <v>65</v>
      </c>
    </row>
    <row r="33" spans="1:24" ht="23.25" customHeight="1" x14ac:dyDescent="0.25">
      <c r="A33" s="4" t="s">
        <v>3</v>
      </c>
      <c r="B33" s="40" t="s">
        <v>55</v>
      </c>
      <c r="C33" s="40"/>
      <c r="D33" s="41" t="s">
        <v>56</v>
      </c>
      <c r="E33" s="42"/>
      <c r="F33" s="42"/>
      <c r="G33" s="42"/>
      <c r="H33" s="42"/>
      <c r="I33" s="42"/>
      <c r="J33" s="42"/>
      <c r="K33" s="42"/>
      <c r="L33" s="42"/>
      <c r="M33" s="43"/>
      <c r="N33" s="43"/>
      <c r="O33" s="19">
        <f>O34+O39+O42+O44</f>
        <v>1094260</v>
      </c>
      <c r="P33" s="19">
        <f>P34+P39+P42+P44</f>
        <v>273745</v>
      </c>
      <c r="Q33" s="44">
        <f>Q34+Q39+Q42+Q44</f>
        <v>1057870</v>
      </c>
      <c r="R33" s="44"/>
      <c r="S33" s="44"/>
      <c r="T33" s="19">
        <f>T34+T39+T42+T44</f>
        <v>320053</v>
      </c>
      <c r="U33" s="19">
        <f t="shared" si="0"/>
        <v>-36390</v>
      </c>
      <c r="V33" s="19">
        <f t="shared" si="1"/>
        <v>46308</v>
      </c>
      <c r="W33" s="3">
        <f t="shared" si="2"/>
        <v>25.016449472703012</v>
      </c>
      <c r="X33" s="15">
        <f t="shared" si="3"/>
        <v>30.254473612069539</v>
      </c>
    </row>
    <row r="34" spans="1:24" ht="57" customHeight="1" x14ac:dyDescent="0.25">
      <c r="A34" s="4" t="s">
        <v>3</v>
      </c>
      <c r="B34" s="40" t="s">
        <v>57</v>
      </c>
      <c r="C34" s="40"/>
      <c r="D34" s="41" t="s">
        <v>58</v>
      </c>
      <c r="E34" s="42"/>
      <c r="F34" s="42"/>
      <c r="G34" s="42"/>
      <c r="H34" s="42"/>
      <c r="I34" s="42"/>
      <c r="J34" s="42"/>
      <c r="K34" s="42"/>
      <c r="L34" s="42"/>
      <c r="M34" s="43"/>
      <c r="N34" s="43"/>
      <c r="O34" s="19">
        <f>O35+O36+O37+O38</f>
        <v>917667</v>
      </c>
      <c r="P34" s="23">
        <f>P35+P36+P37+P38</f>
        <v>247055</v>
      </c>
      <c r="Q34" s="44">
        <f>Q35+Q36+Q38</f>
        <v>880001</v>
      </c>
      <c r="R34" s="44"/>
      <c r="S34" s="44"/>
      <c r="T34" s="19">
        <f>T35+T36+T38</f>
        <v>295047</v>
      </c>
      <c r="U34" s="19">
        <f t="shared" si="0"/>
        <v>-37666</v>
      </c>
      <c r="V34" s="19">
        <f t="shared" si="1"/>
        <v>47992</v>
      </c>
      <c r="W34" s="3">
        <f t="shared" si="2"/>
        <v>26.922075219006459</v>
      </c>
      <c r="X34" s="15">
        <f t="shared" si="3"/>
        <v>33.528030081783996</v>
      </c>
    </row>
    <row r="35" spans="1:24" ht="34.5" customHeight="1" x14ac:dyDescent="0.25">
      <c r="A35" s="2" t="s">
        <v>3</v>
      </c>
      <c r="B35" s="27" t="s">
        <v>59</v>
      </c>
      <c r="C35" s="27"/>
      <c r="D35" s="28" t="s">
        <v>60</v>
      </c>
      <c r="E35" s="29"/>
      <c r="F35" s="29"/>
      <c r="G35" s="29"/>
      <c r="H35" s="29"/>
      <c r="I35" s="29"/>
      <c r="J35" s="29"/>
      <c r="K35" s="29"/>
      <c r="L35" s="29"/>
      <c r="M35" s="30"/>
      <c r="N35" s="30"/>
      <c r="O35" s="24">
        <v>776455</v>
      </c>
      <c r="P35" s="24">
        <v>197629</v>
      </c>
      <c r="Q35" s="39">
        <v>759716</v>
      </c>
      <c r="R35" s="39"/>
      <c r="S35" s="39"/>
      <c r="T35" s="24">
        <v>239566</v>
      </c>
      <c r="U35" s="24">
        <f t="shared" si="0"/>
        <v>-16739</v>
      </c>
      <c r="V35" s="24">
        <f t="shared" si="1"/>
        <v>41937</v>
      </c>
      <c r="W35" s="25">
        <f t="shared" si="2"/>
        <v>25.452730679820469</v>
      </c>
      <c r="X35" s="26">
        <f t="shared" si="3"/>
        <v>31.533625723296598</v>
      </c>
    </row>
    <row r="36" spans="1:24" ht="45.75" customHeight="1" x14ac:dyDescent="0.25">
      <c r="A36" s="2" t="s">
        <v>3</v>
      </c>
      <c r="B36" s="27" t="s">
        <v>62</v>
      </c>
      <c r="C36" s="27"/>
      <c r="D36" s="28" t="s">
        <v>63</v>
      </c>
      <c r="E36" s="29"/>
      <c r="F36" s="29"/>
      <c r="G36" s="29"/>
      <c r="H36" s="29"/>
      <c r="I36" s="29"/>
      <c r="J36" s="29"/>
      <c r="K36" s="29"/>
      <c r="L36" s="29"/>
      <c r="M36" s="30"/>
      <c r="N36" s="30"/>
      <c r="O36" s="24">
        <v>53910</v>
      </c>
      <c r="P36" s="24">
        <v>16646</v>
      </c>
      <c r="Q36" s="39">
        <v>55285</v>
      </c>
      <c r="R36" s="39"/>
      <c r="S36" s="39"/>
      <c r="T36" s="24">
        <v>28719</v>
      </c>
      <c r="U36" s="24">
        <f t="shared" si="0"/>
        <v>1375</v>
      </c>
      <c r="V36" s="24">
        <f t="shared" si="1"/>
        <v>12073</v>
      </c>
      <c r="W36" s="25">
        <f t="shared" si="2"/>
        <v>30.877388239658693</v>
      </c>
      <c r="X36" s="26">
        <f t="shared" si="3"/>
        <v>51.947182780139279</v>
      </c>
    </row>
    <row r="37" spans="1:24" ht="45.75" customHeight="1" x14ac:dyDescent="0.25">
      <c r="A37" s="2" t="s">
        <v>3</v>
      </c>
      <c r="B37" s="27" t="s">
        <v>201</v>
      </c>
      <c r="C37" s="27"/>
      <c r="D37" s="28" t="s">
        <v>202</v>
      </c>
      <c r="E37" s="29"/>
      <c r="F37" s="29"/>
      <c r="G37" s="29"/>
      <c r="H37" s="29"/>
      <c r="I37" s="29"/>
      <c r="J37" s="29"/>
      <c r="K37" s="29"/>
      <c r="L37" s="29"/>
      <c r="M37" s="29"/>
      <c r="N37" s="30"/>
      <c r="O37" s="24">
        <v>11955</v>
      </c>
      <c r="P37" s="24">
        <v>0</v>
      </c>
      <c r="Q37" s="34">
        <v>0</v>
      </c>
      <c r="R37" s="35"/>
      <c r="S37" s="36"/>
      <c r="T37" s="24">
        <v>0</v>
      </c>
      <c r="U37" s="24">
        <f t="shared" ref="U37" si="6">Q37-O37</f>
        <v>-11955</v>
      </c>
      <c r="V37" s="24">
        <f t="shared" ref="V37" si="7">T37-P37</f>
        <v>0</v>
      </c>
      <c r="W37" s="25">
        <f t="shared" ref="W37" si="8">P37/O37*100</f>
        <v>0</v>
      </c>
      <c r="X37" s="26">
        <v>0</v>
      </c>
    </row>
    <row r="38" spans="1:24" ht="23.25" customHeight="1" x14ac:dyDescent="0.25">
      <c r="A38" s="2" t="s">
        <v>3</v>
      </c>
      <c r="B38" s="27" t="s">
        <v>64</v>
      </c>
      <c r="C38" s="27"/>
      <c r="D38" s="28" t="s">
        <v>65</v>
      </c>
      <c r="E38" s="29"/>
      <c r="F38" s="29"/>
      <c r="G38" s="29"/>
      <c r="H38" s="29"/>
      <c r="I38" s="29"/>
      <c r="J38" s="29"/>
      <c r="K38" s="29"/>
      <c r="L38" s="29"/>
      <c r="M38" s="30"/>
      <c r="N38" s="30"/>
      <c r="O38" s="24">
        <v>75347</v>
      </c>
      <c r="P38" s="24">
        <v>32780</v>
      </c>
      <c r="Q38" s="39">
        <v>65000</v>
      </c>
      <c r="R38" s="39"/>
      <c r="S38" s="39"/>
      <c r="T38" s="24">
        <v>26762</v>
      </c>
      <c r="U38" s="24">
        <f t="shared" si="0"/>
        <v>-10347</v>
      </c>
      <c r="V38" s="24">
        <f t="shared" si="1"/>
        <v>-6018</v>
      </c>
      <c r="W38" s="25">
        <f t="shared" si="2"/>
        <v>43.505381767024566</v>
      </c>
      <c r="X38" s="26">
        <f t="shared" si="3"/>
        <v>41.17230769230769</v>
      </c>
    </row>
    <row r="39" spans="1:24" ht="23.25" customHeight="1" x14ac:dyDescent="0.25">
      <c r="A39" s="4" t="s">
        <v>3</v>
      </c>
      <c r="B39" s="40" t="s">
        <v>66</v>
      </c>
      <c r="C39" s="40"/>
      <c r="D39" s="41" t="s">
        <v>67</v>
      </c>
      <c r="E39" s="42"/>
      <c r="F39" s="42"/>
      <c r="G39" s="42"/>
      <c r="H39" s="42"/>
      <c r="I39" s="42"/>
      <c r="J39" s="42"/>
      <c r="K39" s="42"/>
      <c r="L39" s="42"/>
      <c r="M39" s="43"/>
      <c r="N39" s="43"/>
      <c r="O39" s="19">
        <f>O40+O41</f>
        <v>0</v>
      </c>
      <c r="P39" s="19">
        <f>P40+P41</f>
        <v>534</v>
      </c>
      <c r="Q39" s="44">
        <f>Q40+Q41</f>
        <v>471</v>
      </c>
      <c r="R39" s="44"/>
      <c r="S39" s="44"/>
      <c r="T39" s="19">
        <f>T40+T41</f>
        <v>406</v>
      </c>
      <c r="U39" s="19">
        <f t="shared" si="0"/>
        <v>471</v>
      </c>
      <c r="V39" s="19">
        <f t="shared" si="1"/>
        <v>-128</v>
      </c>
      <c r="W39" s="3">
        <v>0</v>
      </c>
      <c r="X39" s="15">
        <f t="shared" si="3"/>
        <v>86.199575371549898</v>
      </c>
    </row>
    <row r="40" spans="1:24" ht="23.25" customHeight="1" x14ac:dyDescent="0.25">
      <c r="A40" s="2" t="s">
        <v>3</v>
      </c>
      <c r="B40" s="27" t="s">
        <v>68</v>
      </c>
      <c r="C40" s="27"/>
      <c r="D40" s="28" t="s">
        <v>69</v>
      </c>
      <c r="E40" s="29"/>
      <c r="F40" s="29"/>
      <c r="G40" s="29"/>
      <c r="H40" s="29"/>
      <c r="I40" s="29"/>
      <c r="J40" s="29"/>
      <c r="K40" s="29"/>
      <c r="L40" s="29"/>
      <c r="M40" s="30"/>
      <c r="N40" s="30"/>
      <c r="O40" s="24">
        <v>0</v>
      </c>
      <c r="P40" s="24">
        <v>534</v>
      </c>
      <c r="Q40" s="39">
        <v>384</v>
      </c>
      <c r="R40" s="39"/>
      <c r="S40" s="39"/>
      <c r="T40" s="24">
        <v>177</v>
      </c>
      <c r="U40" s="24">
        <f t="shared" si="0"/>
        <v>384</v>
      </c>
      <c r="V40" s="24">
        <f t="shared" si="1"/>
        <v>-357</v>
      </c>
      <c r="W40" s="25">
        <v>0</v>
      </c>
      <c r="X40" s="26">
        <f t="shared" si="3"/>
        <v>46.09375</v>
      </c>
    </row>
    <row r="41" spans="1:24" ht="23.25" customHeight="1" x14ac:dyDescent="0.25">
      <c r="A41" s="2" t="s">
        <v>3</v>
      </c>
      <c r="B41" s="27" t="s">
        <v>70</v>
      </c>
      <c r="C41" s="27"/>
      <c r="D41" s="28" t="s">
        <v>71</v>
      </c>
      <c r="E41" s="29"/>
      <c r="F41" s="29"/>
      <c r="G41" s="29"/>
      <c r="H41" s="29"/>
      <c r="I41" s="29"/>
      <c r="J41" s="29"/>
      <c r="K41" s="29"/>
      <c r="L41" s="29"/>
      <c r="M41" s="30"/>
      <c r="N41" s="30"/>
      <c r="O41" s="24">
        <v>0</v>
      </c>
      <c r="P41" s="24">
        <v>0</v>
      </c>
      <c r="Q41" s="39">
        <v>87</v>
      </c>
      <c r="R41" s="39"/>
      <c r="S41" s="39"/>
      <c r="T41" s="24">
        <v>229</v>
      </c>
      <c r="U41" s="24">
        <f t="shared" si="0"/>
        <v>87</v>
      </c>
      <c r="V41" s="24">
        <f t="shared" si="1"/>
        <v>229</v>
      </c>
      <c r="W41" s="25">
        <v>0</v>
      </c>
      <c r="X41" s="26">
        <f t="shared" si="3"/>
        <v>263.21839080459768</v>
      </c>
    </row>
    <row r="42" spans="1:24" ht="15" customHeight="1" x14ac:dyDescent="0.25">
      <c r="A42" s="4" t="s">
        <v>3</v>
      </c>
      <c r="B42" s="40" t="s">
        <v>72</v>
      </c>
      <c r="C42" s="40"/>
      <c r="D42" s="41" t="s">
        <v>73</v>
      </c>
      <c r="E42" s="42"/>
      <c r="F42" s="42"/>
      <c r="G42" s="42"/>
      <c r="H42" s="42"/>
      <c r="I42" s="42"/>
      <c r="J42" s="42"/>
      <c r="K42" s="42"/>
      <c r="L42" s="42"/>
      <c r="M42" s="43"/>
      <c r="N42" s="43"/>
      <c r="O42" s="19">
        <f>O43</f>
        <v>60</v>
      </c>
      <c r="P42" s="19">
        <f>P43</f>
        <v>206</v>
      </c>
      <c r="Q42" s="44">
        <f>Q43</f>
        <v>0</v>
      </c>
      <c r="R42" s="44"/>
      <c r="S42" s="44"/>
      <c r="T42" s="19">
        <f>T43</f>
        <v>257</v>
      </c>
      <c r="U42" s="19">
        <f t="shared" si="0"/>
        <v>-60</v>
      </c>
      <c r="V42" s="19">
        <f t="shared" si="1"/>
        <v>51</v>
      </c>
      <c r="W42" s="3">
        <f t="shared" si="2"/>
        <v>343.33333333333331</v>
      </c>
      <c r="X42" s="15">
        <v>0</v>
      </c>
    </row>
    <row r="43" spans="1:24" ht="34.5" customHeight="1" x14ac:dyDescent="0.25">
      <c r="A43" s="2" t="s">
        <v>3</v>
      </c>
      <c r="B43" s="27" t="s">
        <v>74</v>
      </c>
      <c r="C43" s="27"/>
      <c r="D43" s="28" t="s">
        <v>75</v>
      </c>
      <c r="E43" s="29"/>
      <c r="F43" s="29"/>
      <c r="G43" s="29"/>
      <c r="H43" s="29"/>
      <c r="I43" s="29"/>
      <c r="J43" s="29"/>
      <c r="K43" s="29"/>
      <c r="L43" s="29"/>
      <c r="M43" s="30"/>
      <c r="N43" s="30"/>
      <c r="O43" s="24">
        <v>60</v>
      </c>
      <c r="P43" s="24">
        <v>206</v>
      </c>
      <c r="Q43" s="39">
        <v>0</v>
      </c>
      <c r="R43" s="39"/>
      <c r="S43" s="39"/>
      <c r="T43" s="24">
        <v>257</v>
      </c>
      <c r="U43" s="24">
        <f t="shared" si="0"/>
        <v>-60</v>
      </c>
      <c r="V43" s="24">
        <f t="shared" si="1"/>
        <v>51</v>
      </c>
      <c r="W43" s="25">
        <f t="shared" si="2"/>
        <v>343.33333333333331</v>
      </c>
      <c r="X43" s="26">
        <v>0</v>
      </c>
    </row>
    <row r="44" spans="1:24" ht="45.75" customHeight="1" x14ac:dyDescent="0.25">
      <c r="A44" s="4" t="s">
        <v>3</v>
      </c>
      <c r="B44" s="40" t="s">
        <v>76</v>
      </c>
      <c r="C44" s="40"/>
      <c r="D44" s="41" t="s">
        <v>77</v>
      </c>
      <c r="E44" s="42"/>
      <c r="F44" s="42"/>
      <c r="G44" s="42"/>
      <c r="H44" s="42"/>
      <c r="I44" s="42"/>
      <c r="J44" s="42"/>
      <c r="K44" s="42"/>
      <c r="L44" s="42"/>
      <c r="M44" s="43"/>
      <c r="N44" s="43"/>
      <c r="O44" s="19">
        <f>O45+O46+O47+O48+O49</f>
        <v>176533</v>
      </c>
      <c r="P44" s="23">
        <f>P45+P46+P47+P48+P49</f>
        <v>25950</v>
      </c>
      <c r="Q44" s="44">
        <f>Q45+Q46+Q47</f>
        <v>177398</v>
      </c>
      <c r="R44" s="44"/>
      <c r="S44" s="44"/>
      <c r="T44" s="19">
        <f>T45+T46+T47</f>
        <v>24343</v>
      </c>
      <c r="U44" s="19">
        <f t="shared" si="0"/>
        <v>865</v>
      </c>
      <c r="V44" s="19">
        <f t="shared" si="1"/>
        <v>-1607</v>
      </c>
      <c r="W44" s="3">
        <f t="shared" si="2"/>
        <v>14.699801170319429</v>
      </c>
      <c r="X44" s="15">
        <f t="shared" si="3"/>
        <v>13.722251660108908</v>
      </c>
    </row>
    <row r="45" spans="1:24" ht="57" customHeight="1" x14ac:dyDescent="0.25">
      <c r="A45" s="2" t="s">
        <v>54</v>
      </c>
      <c r="B45" s="37" t="s">
        <v>78</v>
      </c>
      <c r="C45" s="38"/>
      <c r="D45" s="28" t="s">
        <v>79</v>
      </c>
      <c r="E45" s="29"/>
      <c r="F45" s="29"/>
      <c r="G45" s="29"/>
      <c r="H45" s="29"/>
      <c r="I45" s="29"/>
      <c r="J45" s="29"/>
      <c r="K45" s="29"/>
      <c r="L45" s="29"/>
      <c r="M45" s="29"/>
      <c r="N45" s="30"/>
      <c r="O45" s="24">
        <v>128253</v>
      </c>
      <c r="P45" s="24">
        <v>17890</v>
      </c>
      <c r="Q45" s="31">
        <v>128253</v>
      </c>
      <c r="R45" s="32"/>
      <c r="S45" s="33"/>
      <c r="T45" s="24">
        <v>8253</v>
      </c>
      <c r="U45" s="24">
        <f t="shared" si="0"/>
        <v>0</v>
      </c>
      <c r="V45" s="24">
        <f t="shared" si="1"/>
        <v>-9637</v>
      </c>
      <c r="W45" s="25">
        <f t="shared" si="2"/>
        <v>13.948991446593842</v>
      </c>
      <c r="X45" s="26">
        <f t="shared" si="3"/>
        <v>6.4349371944515914</v>
      </c>
    </row>
    <row r="46" spans="1:24" ht="68.25" customHeight="1" x14ac:dyDescent="0.25">
      <c r="A46" s="2" t="s">
        <v>61</v>
      </c>
      <c r="B46" s="37" t="s">
        <v>80</v>
      </c>
      <c r="C46" s="38"/>
      <c r="D46" s="28" t="s">
        <v>81</v>
      </c>
      <c r="E46" s="29"/>
      <c r="F46" s="29"/>
      <c r="G46" s="29"/>
      <c r="H46" s="29"/>
      <c r="I46" s="29"/>
      <c r="J46" s="29"/>
      <c r="K46" s="29"/>
      <c r="L46" s="29"/>
      <c r="M46" s="29"/>
      <c r="N46" s="30"/>
      <c r="O46" s="24">
        <v>1726</v>
      </c>
      <c r="P46" s="24">
        <v>824</v>
      </c>
      <c r="Q46" s="31">
        <v>2734</v>
      </c>
      <c r="R46" s="32"/>
      <c r="S46" s="33"/>
      <c r="T46" s="24">
        <v>1100</v>
      </c>
      <c r="U46" s="24">
        <f t="shared" si="0"/>
        <v>1008</v>
      </c>
      <c r="V46" s="24">
        <f t="shared" si="1"/>
        <v>276</v>
      </c>
      <c r="W46" s="25">
        <f t="shared" si="2"/>
        <v>47.740440324449594</v>
      </c>
      <c r="X46" s="26">
        <f t="shared" si="3"/>
        <v>40.234089246525237</v>
      </c>
    </row>
    <row r="47" spans="1:24" ht="68.25" customHeight="1" x14ac:dyDescent="0.25">
      <c r="A47" s="2" t="s">
        <v>61</v>
      </c>
      <c r="B47" s="37" t="s">
        <v>82</v>
      </c>
      <c r="C47" s="38"/>
      <c r="D47" s="28" t="s">
        <v>83</v>
      </c>
      <c r="E47" s="29"/>
      <c r="F47" s="29"/>
      <c r="G47" s="29"/>
      <c r="H47" s="29"/>
      <c r="I47" s="29"/>
      <c r="J47" s="29"/>
      <c r="K47" s="29"/>
      <c r="L47" s="29"/>
      <c r="M47" s="29"/>
      <c r="N47" s="30"/>
      <c r="O47" s="24">
        <v>46411</v>
      </c>
      <c r="P47" s="24">
        <v>5885</v>
      </c>
      <c r="Q47" s="31">
        <v>46411</v>
      </c>
      <c r="R47" s="32"/>
      <c r="S47" s="33"/>
      <c r="T47" s="24">
        <v>14990</v>
      </c>
      <c r="U47" s="24">
        <f t="shared" si="0"/>
        <v>0</v>
      </c>
      <c r="V47" s="24">
        <f t="shared" si="1"/>
        <v>9105</v>
      </c>
      <c r="W47" s="25">
        <f t="shared" si="2"/>
        <v>12.680183577169204</v>
      </c>
      <c r="X47" s="26">
        <f t="shared" si="3"/>
        <v>32.298377539807369</v>
      </c>
    </row>
    <row r="48" spans="1:24" ht="81" customHeight="1" x14ac:dyDescent="0.25">
      <c r="A48" s="2" t="s">
        <v>61</v>
      </c>
      <c r="B48" s="37" t="s">
        <v>203</v>
      </c>
      <c r="C48" s="38"/>
      <c r="D48" s="28" t="s">
        <v>205</v>
      </c>
      <c r="E48" s="29"/>
      <c r="F48" s="29"/>
      <c r="G48" s="29"/>
      <c r="H48" s="29"/>
      <c r="I48" s="29"/>
      <c r="J48" s="29"/>
      <c r="K48" s="29"/>
      <c r="L48" s="29"/>
      <c r="M48" s="29"/>
      <c r="N48" s="30"/>
      <c r="O48" s="24">
        <v>0</v>
      </c>
      <c r="P48" s="24">
        <v>1351</v>
      </c>
      <c r="Q48" s="34"/>
      <c r="R48" s="35"/>
      <c r="S48" s="36"/>
      <c r="T48" s="24"/>
      <c r="U48" s="24">
        <f t="shared" ref="U48:U49" si="9">Q48-O48</f>
        <v>0</v>
      </c>
      <c r="V48" s="24">
        <f t="shared" ref="V48:V49" si="10">T48-P48</f>
        <v>-1351</v>
      </c>
      <c r="W48" s="25">
        <v>0</v>
      </c>
      <c r="X48" s="26">
        <v>0</v>
      </c>
    </row>
    <row r="49" spans="1:24" ht="45.75" customHeight="1" x14ac:dyDescent="0.25">
      <c r="A49" s="2" t="s">
        <v>61</v>
      </c>
      <c r="B49" s="37" t="s">
        <v>204</v>
      </c>
      <c r="C49" s="38"/>
      <c r="D49" s="28" t="s">
        <v>206</v>
      </c>
      <c r="E49" s="29"/>
      <c r="F49" s="29"/>
      <c r="G49" s="29"/>
      <c r="H49" s="29"/>
      <c r="I49" s="29"/>
      <c r="J49" s="29"/>
      <c r="K49" s="29"/>
      <c r="L49" s="29"/>
      <c r="M49" s="29"/>
      <c r="N49" s="30"/>
      <c r="O49" s="24">
        <v>143</v>
      </c>
      <c r="P49" s="24">
        <v>0</v>
      </c>
      <c r="Q49" s="34"/>
      <c r="R49" s="35"/>
      <c r="S49" s="36"/>
      <c r="T49" s="24"/>
      <c r="U49" s="24">
        <f t="shared" si="9"/>
        <v>-143</v>
      </c>
      <c r="V49" s="24">
        <f t="shared" si="10"/>
        <v>0</v>
      </c>
      <c r="W49" s="25">
        <f t="shared" ref="W48:W49" si="11">P49/O49*100</f>
        <v>0</v>
      </c>
      <c r="X49" s="26">
        <v>0</v>
      </c>
    </row>
    <row r="50" spans="1:24" ht="15" customHeight="1" x14ac:dyDescent="0.25">
      <c r="A50" s="4" t="s">
        <v>3</v>
      </c>
      <c r="B50" s="40" t="s">
        <v>84</v>
      </c>
      <c r="C50" s="40"/>
      <c r="D50" s="41" t="s">
        <v>85</v>
      </c>
      <c r="E50" s="42"/>
      <c r="F50" s="42"/>
      <c r="G50" s="42"/>
      <c r="H50" s="42"/>
      <c r="I50" s="42"/>
      <c r="J50" s="42"/>
      <c r="K50" s="42"/>
      <c r="L50" s="42"/>
      <c r="M50" s="43"/>
      <c r="N50" s="43"/>
      <c r="O50" s="19">
        <f>O51</f>
        <v>7768</v>
      </c>
      <c r="P50" s="19">
        <f>P51</f>
        <v>4420</v>
      </c>
      <c r="Q50" s="44">
        <f>Q51</f>
        <v>8034</v>
      </c>
      <c r="R50" s="44"/>
      <c r="S50" s="44"/>
      <c r="T50" s="19">
        <f>T51</f>
        <v>3041</v>
      </c>
      <c r="U50" s="19">
        <f t="shared" si="0"/>
        <v>266</v>
      </c>
      <c r="V50" s="19">
        <f t="shared" si="1"/>
        <v>-1379</v>
      </c>
      <c r="W50" s="3">
        <f t="shared" si="2"/>
        <v>56.900102986611742</v>
      </c>
      <c r="X50" s="15">
        <f t="shared" si="3"/>
        <v>37.85163057007717</v>
      </c>
    </row>
    <row r="51" spans="1:24" ht="15" customHeight="1" x14ac:dyDescent="0.25">
      <c r="A51" s="4" t="s">
        <v>3</v>
      </c>
      <c r="B51" s="40" t="s">
        <v>86</v>
      </c>
      <c r="C51" s="40"/>
      <c r="D51" s="41" t="s">
        <v>87</v>
      </c>
      <c r="E51" s="42"/>
      <c r="F51" s="42"/>
      <c r="G51" s="42"/>
      <c r="H51" s="42"/>
      <c r="I51" s="42"/>
      <c r="J51" s="42"/>
      <c r="K51" s="42"/>
      <c r="L51" s="42"/>
      <c r="M51" s="43"/>
      <c r="N51" s="43"/>
      <c r="O51" s="19">
        <f>O52+O53+O54+O55</f>
        <v>7768</v>
      </c>
      <c r="P51" s="19">
        <f>P52+P53+P54+P55</f>
        <v>4420</v>
      </c>
      <c r="Q51" s="44">
        <f>Q52+Q53+Q54+Q55</f>
        <v>8034</v>
      </c>
      <c r="R51" s="44"/>
      <c r="S51" s="44"/>
      <c r="T51" s="19">
        <f>T52+T53+T54+T55</f>
        <v>3041</v>
      </c>
      <c r="U51" s="19">
        <f t="shared" si="0"/>
        <v>266</v>
      </c>
      <c r="V51" s="19">
        <f t="shared" si="1"/>
        <v>-1379</v>
      </c>
      <c r="W51" s="3">
        <f t="shared" si="2"/>
        <v>56.900102986611742</v>
      </c>
      <c r="X51" s="15">
        <f t="shared" si="3"/>
        <v>37.85163057007717</v>
      </c>
    </row>
    <row r="52" spans="1:24" ht="23.25" customHeight="1" x14ac:dyDescent="0.25">
      <c r="A52" s="2" t="s">
        <v>3</v>
      </c>
      <c r="B52" s="27" t="s">
        <v>88</v>
      </c>
      <c r="C52" s="27"/>
      <c r="D52" s="28" t="s">
        <v>89</v>
      </c>
      <c r="E52" s="29"/>
      <c r="F52" s="29"/>
      <c r="G52" s="29"/>
      <c r="H52" s="29"/>
      <c r="I52" s="29"/>
      <c r="J52" s="29"/>
      <c r="K52" s="29"/>
      <c r="L52" s="29"/>
      <c r="M52" s="30"/>
      <c r="N52" s="30"/>
      <c r="O52" s="24">
        <v>1144</v>
      </c>
      <c r="P52" s="24">
        <v>338</v>
      </c>
      <c r="Q52" s="39">
        <v>652</v>
      </c>
      <c r="R52" s="39"/>
      <c r="S52" s="39"/>
      <c r="T52" s="24">
        <v>889</v>
      </c>
      <c r="U52" s="24">
        <f t="shared" si="0"/>
        <v>-492</v>
      </c>
      <c r="V52" s="24">
        <f t="shared" si="1"/>
        <v>551</v>
      </c>
      <c r="W52" s="25">
        <f t="shared" si="2"/>
        <v>29.545454545454547</v>
      </c>
      <c r="X52" s="26">
        <f t="shared" si="3"/>
        <v>136.34969325153375</v>
      </c>
    </row>
    <row r="53" spans="1:24" ht="15" customHeight="1" x14ac:dyDescent="0.25">
      <c r="A53" s="2" t="s">
        <v>3</v>
      </c>
      <c r="B53" s="27" t="s">
        <v>90</v>
      </c>
      <c r="C53" s="27"/>
      <c r="D53" s="28" t="s">
        <v>91</v>
      </c>
      <c r="E53" s="29"/>
      <c r="F53" s="29"/>
      <c r="G53" s="29"/>
      <c r="H53" s="29"/>
      <c r="I53" s="29"/>
      <c r="J53" s="29"/>
      <c r="K53" s="29"/>
      <c r="L53" s="29"/>
      <c r="M53" s="30"/>
      <c r="N53" s="30"/>
      <c r="O53" s="24">
        <v>2448</v>
      </c>
      <c r="P53" s="24">
        <v>3888</v>
      </c>
      <c r="Q53" s="39">
        <v>6663</v>
      </c>
      <c r="R53" s="39"/>
      <c r="S53" s="39"/>
      <c r="T53" s="24">
        <v>789</v>
      </c>
      <c r="U53" s="24">
        <f t="shared" si="0"/>
        <v>4215</v>
      </c>
      <c r="V53" s="24">
        <f t="shared" si="1"/>
        <v>-3099</v>
      </c>
      <c r="W53" s="25">
        <f t="shared" si="2"/>
        <v>158.8235294117647</v>
      </c>
      <c r="X53" s="26">
        <f t="shared" si="3"/>
        <v>11.841512832057631</v>
      </c>
    </row>
    <row r="54" spans="1:24" ht="15" customHeight="1" x14ac:dyDescent="0.25">
      <c r="A54" s="2" t="s">
        <v>3</v>
      </c>
      <c r="B54" s="27" t="s">
        <v>92</v>
      </c>
      <c r="C54" s="27"/>
      <c r="D54" s="28" t="s">
        <v>93</v>
      </c>
      <c r="E54" s="29"/>
      <c r="F54" s="29"/>
      <c r="G54" s="29"/>
      <c r="H54" s="29"/>
      <c r="I54" s="29"/>
      <c r="J54" s="29"/>
      <c r="K54" s="29"/>
      <c r="L54" s="29"/>
      <c r="M54" s="30"/>
      <c r="N54" s="30"/>
      <c r="O54" s="24">
        <v>4176</v>
      </c>
      <c r="P54" s="24">
        <v>194</v>
      </c>
      <c r="Q54" s="39">
        <v>719</v>
      </c>
      <c r="R54" s="39"/>
      <c r="S54" s="39"/>
      <c r="T54" s="24">
        <v>1359</v>
      </c>
      <c r="U54" s="24">
        <f t="shared" si="0"/>
        <v>-3457</v>
      </c>
      <c r="V54" s="24">
        <f t="shared" si="1"/>
        <v>1165</v>
      </c>
      <c r="W54" s="25">
        <f t="shared" si="2"/>
        <v>4.6455938697318011</v>
      </c>
      <c r="X54" s="26">
        <f t="shared" si="3"/>
        <v>189.0125173852573</v>
      </c>
    </row>
    <row r="55" spans="1:24" ht="23.25" customHeight="1" x14ac:dyDescent="0.25">
      <c r="A55" s="2" t="s">
        <v>3</v>
      </c>
      <c r="B55" s="27" t="s">
        <v>94</v>
      </c>
      <c r="C55" s="27"/>
      <c r="D55" s="28" t="s">
        <v>95</v>
      </c>
      <c r="E55" s="29"/>
      <c r="F55" s="29"/>
      <c r="G55" s="29"/>
      <c r="H55" s="29"/>
      <c r="I55" s="29"/>
      <c r="J55" s="29"/>
      <c r="K55" s="29"/>
      <c r="L55" s="29"/>
      <c r="M55" s="30"/>
      <c r="N55" s="30"/>
      <c r="O55" s="24">
        <v>0</v>
      </c>
      <c r="P55" s="24">
        <v>0</v>
      </c>
      <c r="Q55" s="39">
        <v>0</v>
      </c>
      <c r="R55" s="39"/>
      <c r="S55" s="39"/>
      <c r="T55" s="24">
        <v>4</v>
      </c>
      <c r="U55" s="24">
        <f t="shared" si="0"/>
        <v>0</v>
      </c>
      <c r="V55" s="24">
        <f t="shared" si="1"/>
        <v>4</v>
      </c>
      <c r="W55" s="25">
        <v>0</v>
      </c>
      <c r="X55" s="26">
        <v>0</v>
      </c>
    </row>
    <row r="56" spans="1:24" ht="23.25" customHeight="1" x14ac:dyDescent="0.25">
      <c r="A56" s="4" t="s">
        <v>3</v>
      </c>
      <c r="B56" s="40" t="s">
        <v>96</v>
      </c>
      <c r="C56" s="40"/>
      <c r="D56" s="41" t="s">
        <v>97</v>
      </c>
      <c r="E56" s="42"/>
      <c r="F56" s="42"/>
      <c r="G56" s="42"/>
      <c r="H56" s="42"/>
      <c r="I56" s="42"/>
      <c r="J56" s="42"/>
      <c r="K56" s="42"/>
      <c r="L56" s="42"/>
      <c r="M56" s="43"/>
      <c r="N56" s="43"/>
      <c r="O56" s="19">
        <f>O57+O62</f>
        <v>446284</v>
      </c>
      <c r="P56" s="19">
        <f>P57+P62</f>
        <v>104322</v>
      </c>
      <c r="Q56" s="44">
        <f>Q57+Q62</f>
        <v>478561</v>
      </c>
      <c r="R56" s="44"/>
      <c r="S56" s="44"/>
      <c r="T56" s="19">
        <f>T57+T62</f>
        <v>124811</v>
      </c>
      <c r="U56" s="19">
        <f t="shared" si="0"/>
        <v>32277</v>
      </c>
      <c r="V56" s="19">
        <f t="shared" si="1"/>
        <v>20489</v>
      </c>
      <c r="W56" s="3">
        <f t="shared" si="2"/>
        <v>23.375697986035799</v>
      </c>
      <c r="X56" s="15">
        <f t="shared" si="3"/>
        <v>26.080478768641825</v>
      </c>
    </row>
    <row r="57" spans="1:24" ht="15" customHeight="1" x14ac:dyDescent="0.25">
      <c r="A57" s="4" t="s">
        <v>3</v>
      </c>
      <c r="B57" s="40" t="s">
        <v>98</v>
      </c>
      <c r="C57" s="40"/>
      <c r="D57" s="41" t="s">
        <v>99</v>
      </c>
      <c r="E57" s="42"/>
      <c r="F57" s="42"/>
      <c r="G57" s="42"/>
      <c r="H57" s="42"/>
      <c r="I57" s="42"/>
      <c r="J57" s="42"/>
      <c r="K57" s="42"/>
      <c r="L57" s="42"/>
      <c r="M57" s="43"/>
      <c r="N57" s="43"/>
      <c r="O57" s="19">
        <f>O58+O59+O60+O61</f>
        <v>445788</v>
      </c>
      <c r="P57" s="19">
        <f>P58+P59+P60+P61</f>
        <v>61778</v>
      </c>
      <c r="Q57" s="44">
        <f>Q58+Q59+Q60+Q61</f>
        <v>451009</v>
      </c>
      <c r="R57" s="44"/>
      <c r="S57" s="44"/>
      <c r="T57" s="19">
        <f>T58+T59+T60+T61</f>
        <v>71152</v>
      </c>
      <c r="U57" s="19">
        <f t="shared" si="0"/>
        <v>5221</v>
      </c>
      <c r="V57" s="19">
        <f t="shared" si="1"/>
        <v>9374</v>
      </c>
      <c r="W57" s="3">
        <f t="shared" si="2"/>
        <v>13.858156792017731</v>
      </c>
      <c r="X57" s="15">
        <f t="shared" si="3"/>
        <v>15.7761818500296</v>
      </c>
    </row>
    <row r="58" spans="1:24" ht="57" customHeight="1" x14ac:dyDescent="0.25">
      <c r="A58" s="2" t="s">
        <v>100</v>
      </c>
      <c r="B58" s="37" t="s">
        <v>101</v>
      </c>
      <c r="C58" s="38"/>
      <c r="D58" s="28" t="s">
        <v>102</v>
      </c>
      <c r="E58" s="29"/>
      <c r="F58" s="29"/>
      <c r="G58" s="29"/>
      <c r="H58" s="29"/>
      <c r="I58" s="29"/>
      <c r="J58" s="29"/>
      <c r="K58" s="29"/>
      <c r="L58" s="29"/>
      <c r="M58" s="29"/>
      <c r="N58" s="30"/>
      <c r="O58" s="24">
        <v>442916</v>
      </c>
      <c r="P58" s="24">
        <v>60767</v>
      </c>
      <c r="Q58" s="31">
        <v>446924</v>
      </c>
      <c r="R58" s="32"/>
      <c r="S58" s="33"/>
      <c r="T58" s="24">
        <v>64381</v>
      </c>
      <c r="U58" s="24">
        <f t="shared" si="0"/>
        <v>4008</v>
      </c>
      <c r="V58" s="24">
        <f t="shared" si="1"/>
        <v>3614</v>
      </c>
      <c r="W58" s="25">
        <f t="shared" si="2"/>
        <v>13.719757245166125</v>
      </c>
      <c r="X58" s="26">
        <f t="shared" si="3"/>
        <v>14.405357510449205</v>
      </c>
    </row>
    <row r="59" spans="1:24" ht="23.25" customHeight="1" x14ac:dyDescent="0.25">
      <c r="A59" s="2" t="s">
        <v>100</v>
      </c>
      <c r="B59" s="37" t="s">
        <v>103</v>
      </c>
      <c r="C59" s="38"/>
      <c r="D59" s="28" t="s">
        <v>104</v>
      </c>
      <c r="E59" s="29"/>
      <c r="F59" s="29"/>
      <c r="G59" s="29"/>
      <c r="H59" s="29"/>
      <c r="I59" s="29"/>
      <c r="J59" s="29"/>
      <c r="K59" s="29"/>
      <c r="L59" s="29"/>
      <c r="M59" s="29"/>
      <c r="N59" s="30"/>
      <c r="O59" s="24">
        <v>60</v>
      </c>
      <c r="P59" s="24">
        <v>45</v>
      </c>
      <c r="Q59" s="31">
        <v>103</v>
      </c>
      <c r="R59" s="32"/>
      <c r="S59" s="33"/>
      <c r="T59" s="24">
        <v>0</v>
      </c>
      <c r="U59" s="24">
        <f t="shared" si="0"/>
        <v>43</v>
      </c>
      <c r="V59" s="24">
        <f t="shared" si="1"/>
        <v>-45</v>
      </c>
      <c r="W59" s="25">
        <f t="shared" si="2"/>
        <v>75</v>
      </c>
      <c r="X59" s="26">
        <f t="shared" si="3"/>
        <v>0</v>
      </c>
    </row>
    <row r="60" spans="1:24" ht="34.5" customHeight="1" x14ac:dyDescent="0.25">
      <c r="A60" s="2" t="s">
        <v>54</v>
      </c>
      <c r="B60" s="37" t="s">
        <v>105</v>
      </c>
      <c r="C60" s="38"/>
      <c r="D60" s="28" t="s">
        <v>106</v>
      </c>
      <c r="E60" s="29"/>
      <c r="F60" s="29"/>
      <c r="G60" s="29"/>
      <c r="H60" s="29"/>
      <c r="I60" s="29"/>
      <c r="J60" s="29"/>
      <c r="K60" s="29"/>
      <c r="L60" s="29"/>
      <c r="M60" s="29"/>
      <c r="N60" s="30"/>
      <c r="O60" s="24">
        <v>2812</v>
      </c>
      <c r="P60" s="24">
        <v>952</v>
      </c>
      <c r="Q60" s="31">
        <v>3982</v>
      </c>
      <c r="R60" s="32"/>
      <c r="S60" s="33"/>
      <c r="T60" s="24">
        <v>6756</v>
      </c>
      <c r="U60" s="24">
        <f t="shared" si="0"/>
        <v>1170</v>
      </c>
      <c r="V60" s="24">
        <f t="shared" si="1"/>
        <v>5804</v>
      </c>
      <c r="W60" s="25">
        <f t="shared" si="2"/>
        <v>33.854907539118066</v>
      </c>
      <c r="X60" s="26">
        <f t="shared" si="3"/>
        <v>169.66348568558513</v>
      </c>
    </row>
    <row r="61" spans="1:24" ht="23.25" customHeight="1" x14ac:dyDescent="0.25">
      <c r="A61" s="2" t="s">
        <v>107</v>
      </c>
      <c r="B61" s="37" t="s">
        <v>108</v>
      </c>
      <c r="C61" s="38"/>
      <c r="D61" s="28" t="s">
        <v>109</v>
      </c>
      <c r="E61" s="29"/>
      <c r="F61" s="29"/>
      <c r="G61" s="29"/>
      <c r="H61" s="29"/>
      <c r="I61" s="29"/>
      <c r="J61" s="29"/>
      <c r="K61" s="29"/>
      <c r="L61" s="29"/>
      <c r="M61" s="29"/>
      <c r="N61" s="30"/>
      <c r="O61" s="24">
        <v>0</v>
      </c>
      <c r="P61" s="24">
        <v>14</v>
      </c>
      <c r="Q61" s="31">
        <v>0</v>
      </c>
      <c r="R61" s="32"/>
      <c r="S61" s="33"/>
      <c r="T61" s="24">
        <v>15</v>
      </c>
      <c r="U61" s="24">
        <f t="shared" si="0"/>
        <v>0</v>
      </c>
      <c r="V61" s="24">
        <f t="shared" si="1"/>
        <v>1</v>
      </c>
      <c r="W61" s="25">
        <v>0</v>
      </c>
      <c r="X61" s="26">
        <v>0</v>
      </c>
    </row>
    <row r="62" spans="1:24" ht="15" customHeight="1" x14ac:dyDescent="0.25">
      <c r="A62" s="4" t="s">
        <v>3</v>
      </c>
      <c r="B62" s="40" t="s">
        <v>110</v>
      </c>
      <c r="C62" s="40"/>
      <c r="D62" s="41" t="s">
        <v>111</v>
      </c>
      <c r="E62" s="42"/>
      <c r="F62" s="42"/>
      <c r="G62" s="42"/>
      <c r="H62" s="42"/>
      <c r="I62" s="42"/>
      <c r="J62" s="42"/>
      <c r="K62" s="42"/>
      <c r="L62" s="42"/>
      <c r="M62" s="43"/>
      <c r="N62" s="43"/>
      <c r="O62" s="19">
        <f>O63+O64+O65+O66+O67+O68+O69+O70+O71</f>
        <v>496</v>
      </c>
      <c r="P62" s="23">
        <f>P63+P64+P65+P66+P67+P68+P69+P70+P71</f>
        <v>42544</v>
      </c>
      <c r="Q62" s="44">
        <f>Q64+Q65+Q66+Q67+Q68+Q69+Q71</f>
        <v>27552</v>
      </c>
      <c r="R62" s="44"/>
      <c r="S62" s="44"/>
      <c r="T62" s="19">
        <f>T64+T65+T66+T67+T68+T69+T71</f>
        <v>53659</v>
      </c>
      <c r="U62" s="19">
        <f t="shared" si="0"/>
        <v>27056</v>
      </c>
      <c r="V62" s="19">
        <f t="shared" si="1"/>
        <v>11115</v>
      </c>
      <c r="W62" s="3">
        <f t="shared" si="2"/>
        <v>8577.4193548387102</v>
      </c>
      <c r="X62" s="15">
        <f t="shared" si="3"/>
        <v>194.75537166085945</v>
      </c>
    </row>
    <row r="63" spans="1:24" ht="25.5" customHeight="1" x14ac:dyDescent="0.25">
      <c r="A63" s="2" t="s">
        <v>3</v>
      </c>
      <c r="B63" s="37" t="s">
        <v>207</v>
      </c>
      <c r="C63" s="38"/>
      <c r="D63" s="28" t="s">
        <v>208</v>
      </c>
      <c r="E63" s="29"/>
      <c r="F63" s="29"/>
      <c r="G63" s="29"/>
      <c r="H63" s="29"/>
      <c r="I63" s="29"/>
      <c r="J63" s="29"/>
      <c r="K63" s="29"/>
      <c r="L63" s="29"/>
      <c r="M63" s="29"/>
      <c r="N63" s="30"/>
      <c r="O63" s="24">
        <v>0</v>
      </c>
      <c r="P63" s="24">
        <v>7</v>
      </c>
      <c r="Q63" s="34"/>
      <c r="R63" s="35"/>
      <c r="S63" s="36"/>
      <c r="T63" s="24"/>
      <c r="U63" s="24">
        <f t="shared" ref="U63" si="12">Q63-O63</f>
        <v>0</v>
      </c>
      <c r="V63" s="24">
        <f t="shared" ref="V63" si="13">T63-P63</f>
        <v>-7</v>
      </c>
      <c r="W63" s="25">
        <v>0</v>
      </c>
      <c r="X63" s="26">
        <v>0</v>
      </c>
    </row>
    <row r="64" spans="1:24" ht="23.25" customHeight="1" x14ac:dyDescent="0.25">
      <c r="A64" s="2" t="s">
        <v>112</v>
      </c>
      <c r="B64" s="27" t="s">
        <v>113</v>
      </c>
      <c r="C64" s="27"/>
      <c r="D64" s="69" t="s">
        <v>114</v>
      </c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24">
        <v>0</v>
      </c>
      <c r="P64" s="24">
        <v>0</v>
      </c>
      <c r="Q64" s="39">
        <v>0</v>
      </c>
      <c r="R64" s="39"/>
      <c r="S64" s="39"/>
      <c r="T64" s="24">
        <v>3012</v>
      </c>
      <c r="U64" s="24">
        <f t="shared" si="0"/>
        <v>0</v>
      </c>
      <c r="V64" s="24">
        <f t="shared" si="1"/>
        <v>3012</v>
      </c>
      <c r="W64" s="25">
        <v>0</v>
      </c>
      <c r="X64" s="26">
        <v>0</v>
      </c>
    </row>
    <row r="65" spans="1:24" ht="23.25" customHeight="1" x14ac:dyDescent="0.25">
      <c r="A65" s="2" t="s">
        <v>100</v>
      </c>
      <c r="B65" s="27" t="s">
        <v>115</v>
      </c>
      <c r="C65" s="27"/>
      <c r="D65" s="69" t="s">
        <v>116</v>
      </c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24">
        <v>0</v>
      </c>
      <c r="P65" s="24">
        <v>2</v>
      </c>
      <c r="Q65" s="39">
        <v>0</v>
      </c>
      <c r="R65" s="39"/>
      <c r="S65" s="39"/>
      <c r="T65" s="24">
        <v>336</v>
      </c>
      <c r="U65" s="24">
        <f t="shared" si="0"/>
        <v>0</v>
      </c>
      <c r="V65" s="24">
        <f t="shared" si="1"/>
        <v>334</v>
      </c>
      <c r="W65" s="25">
        <v>0</v>
      </c>
      <c r="X65" s="26">
        <v>0</v>
      </c>
    </row>
    <row r="66" spans="1:24" ht="23.25" customHeight="1" x14ac:dyDescent="0.25">
      <c r="A66" s="2" t="s">
        <v>100</v>
      </c>
      <c r="B66" s="27" t="s">
        <v>113</v>
      </c>
      <c r="C66" s="27"/>
      <c r="D66" s="69" t="s">
        <v>114</v>
      </c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24">
        <v>0</v>
      </c>
      <c r="P66" s="24">
        <v>0</v>
      </c>
      <c r="Q66" s="39">
        <v>0</v>
      </c>
      <c r="R66" s="39"/>
      <c r="S66" s="39"/>
      <c r="T66" s="24">
        <v>19800</v>
      </c>
      <c r="U66" s="24">
        <f t="shared" si="0"/>
        <v>0</v>
      </c>
      <c r="V66" s="24">
        <f t="shared" si="1"/>
        <v>19800</v>
      </c>
      <c r="W66" s="25">
        <v>0</v>
      </c>
      <c r="X66" s="26">
        <v>0</v>
      </c>
    </row>
    <row r="67" spans="1:24" ht="23.25" customHeight="1" x14ac:dyDescent="0.25">
      <c r="A67" s="2" t="s">
        <v>3</v>
      </c>
      <c r="B67" s="27" t="s">
        <v>117</v>
      </c>
      <c r="C67" s="27"/>
      <c r="D67" s="69" t="s">
        <v>118</v>
      </c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24">
        <v>0</v>
      </c>
      <c r="P67" s="24">
        <v>36467</v>
      </c>
      <c r="Q67" s="39">
        <v>0</v>
      </c>
      <c r="R67" s="39"/>
      <c r="S67" s="39"/>
      <c r="T67" s="24">
        <v>2027</v>
      </c>
      <c r="U67" s="24">
        <f t="shared" si="0"/>
        <v>0</v>
      </c>
      <c r="V67" s="24">
        <f t="shared" si="1"/>
        <v>-34440</v>
      </c>
      <c r="W67" s="25">
        <v>0</v>
      </c>
      <c r="X67" s="26">
        <v>0</v>
      </c>
    </row>
    <row r="68" spans="1:24" ht="23.25" customHeight="1" x14ac:dyDescent="0.25">
      <c r="A68" s="2" t="s">
        <v>54</v>
      </c>
      <c r="B68" s="27" t="s">
        <v>115</v>
      </c>
      <c r="C68" s="27"/>
      <c r="D68" s="69" t="s">
        <v>116</v>
      </c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24">
        <v>0</v>
      </c>
      <c r="P68" s="24">
        <v>35</v>
      </c>
      <c r="Q68" s="39">
        <v>9</v>
      </c>
      <c r="R68" s="39"/>
      <c r="S68" s="39"/>
      <c r="T68" s="24">
        <v>835</v>
      </c>
      <c r="U68" s="24">
        <f t="shared" si="0"/>
        <v>9</v>
      </c>
      <c r="V68" s="24">
        <f t="shared" si="1"/>
        <v>800</v>
      </c>
      <c r="W68" s="25">
        <v>0</v>
      </c>
      <c r="X68" s="26">
        <f t="shared" si="3"/>
        <v>9277.7777777777774</v>
      </c>
    </row>
    <row r="69" spans="1:24" ht="34.5" customHeight="1" x14ac:dyDescent="0.25">
      <c r="A69" s="2" t="s">
        <v>54</v>
      </c>
      <c r="B69" s="27" t="s">
        <v>119</v>
      </c>
      <c r="C69" s="27"/>
      <c r="D69" s="69" t="s">
        <v>120</v>
      </c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24">
        <v>496</v>
      </c>
      <c r="P69" s="24">
        <v>17</v>
      </c>
      <c r="Q69" s="39">
        <v>131</v>
      </c>
      <c r="R69" s="39"/>
      <c r="S69" s="39"/>
      <c r="T69" s="24">
        <v>237</v>
      </c>
      <c r="U69" s="24">
        <f t="shared" si="0"/>
        <v>-365</v>
      </c>
      <c r="V69" s="24">
        <f t="shared" si="1"/>
        <v>220</v>
      </c>
      <c r="W69" s="25">
        <f t="shared" si="2"/>
        <v>3.4274193548387095</v>
      </c>
      <c r="X69" s="26">
        <f t="shared" si="3"/>
        <v>180.91603053435114</v>
      </c>
    </row>
    <row r="70" spans="1:24" ht="34.5" customHeight="1" x14ac:dyDescent="0.25">
      <c r="A70" s="2" t="s">
        <v>3</v>
      </c>
      <c r="B70" s="37" t="s">
        <v>209</v>
      </c>
      <c r="C70" s="38"/>
      <c r="D70" s="28" t="s">
        <v>210</v>
      </c>
      <c r="E70" s="29"/>
      <c r="F70" s="29"/>
      <c r="G70" s="29"/>
      <c r="H70" s="29"/>
      <c r="I70" s="29"/>
      <c r="J70" s="29"/>
      <c r="K70" s="29"/>
      <c r="L70" s="29"/>
      <c r="M70" s="29"/>
      <c r="N70" s="30"/>
      <c r="O70" s="24">
        <v>0</v>
      </c>
      <c r="P70" s="24">
        <v>6016</v>
      </c>
      <c r="Q70" s="34"/>
      <c r="R70" s="35"/>
      <c r="S70" s="36"/>
      <c r="T70" s="24"/>
      <c r="U70" s="24">
        <f t="shared" ref="U70" si="14">Q70-O70</f>
        <v>0</v>
      </c>
      <c r="V70" s="24">
        <f t="shared" ref="V70" si="15">T70-P70</f>
        <v>-6016</v>
      </c>
      <c r="W70" s="25">
        <v>0</v>
      </c>
      <c r="X70" s="26">
        <v>0</v>
      </c>
    </row>
    <row r="71" spans="1:24" ht="23.25" customHeight="1" x14ac:dyDescent="0.25">
      <c r="A71" s="2" t="s">
        <v>54</v>
      </c>
      <c r="B71" s="27" t="s">
        <v>113</v>
      </c>
      <c r="C71" s="27"/>
      <c r="D71" s="69" t="s">
        <v>114</v>
      </c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24">
        <v>0</v>
      </c>
      <c r="P71" s="24">
        <v>0</v>
      </c>
      <c r="Q71" s="39">
        <v>27412</v>
      </c>
      <c r="R71" s="39"/>
      <c r="S71" s="39"/>
      <c r="T71" s="24">
        <v>27412</v>
      </c>
      <c r="U71" s="24">
        <f t="shared" si="0"/>
        <v>27412</v>
      </c>
      <c r="V71" s="24">
        <f t="shared" si="1"/>
        <v>27412</v>
      </c>
      <c r="W71" s="25">
        <v>0</v>
      </c>
      <c r="X71" s="26">
        <f t="shared" si="3"/>
        <v>100</v>
      </c>
    </row>
    <row r="72" spans="1:24" ht="15" customHeight="1" x14ac:dyDescent="0.25">
      <c r="A72" s="4" t="s">
        <v>3</v>
      </c>
      <c r="B72" s="40" t="s">
        <v>121</v>
      </c>
      <c r="C72" s="40"/>
      <c r="D72" s="41" t="s">
        <v>122</v>
      </c>
      <c r="E72" s="42"/>
      <c r="F72" s="42"/>
      <c r="G72" s="42"/>
      <c r="H72" s="42"/>
      <c r="I72" s="42"/>
      <c r="J72" s="42"/>
      <c r="K72" s="42"/>
      <c r="L72" s="42"/>
      <c r="M72" s="43"/>
      <c r="N72" s="43"/>
      <c r="O72" s="19">
        <f>O73+O74+O78+O81</f>
        <v>325790</v>
      </c>
      <c r="P72" s="19">
        <f>P73+P74+P78+P81</f>
        <v>109857</v>
      </c>
      <c r="Q72" s="44">
        <f>Q73+Q74+Q78+Q81</f>
        <v>267339</v>
      </c>
      <c r="R72" s="44"/>
      <c r="S72" s="44"/>
      <c r="T72" s="19">
        <f>T73+T74+T78+T81</f>
        <v>122185</v>
      </c>
      <c r="U72" s="19">
        <f t="shared" si="0"/>
        <v>-58451</v>
      </c>
      <c r="V72" s="19">
        <f t="shared" si="1"/>
        <v>12328</v>
      </c>
      <c r="W72" s="3">
        <f t="shared" si="2"/>
        <v>33.720187851069703</v>
      </c>
      <c r="X72" s="15">
        <f t="shared" si="3"/>
        <v>45.704143428381194</v>
      </c>
    </row>
    <row r="73" spans="1:24" s="9" customFormat="1" ht="15" customHeight="1" x14ac:dyDescent="0.25">
      <c r="A73" s="2" t="s">
        <v>3</v>
      </c>
      <c r="B73" s="27" t="s">
        <v>123</v>
      </c>
      <c r="C73" s="27"/>
      <c r="D73" s="28" t="s">
        <v>124</v>
      </c>
      <c r="E73" s="29"/>
      <c r="F73" s="29"/>
      <c r="G73" s="29"/>
      <c r="H73" s="29"/>
      <c r="I73" s="29"/>
      <c r="J73" s="29"/>
      <c r="K73" s="29"/>
      <c r="L73" s="29"/>
      <c r="M73" s="30"/>
      <c r="N73" s="30"/>
      <c r="O73" s="24">
        <v>0</v>
      </c>
      <c r="P73" s="24">
        <v>0</v>
      </c>
      <c r="Q73" s="39">
        <v>3079</v>
      </c>
      <c r="R73" s="39"/>
      <c r="S73" s="39"/>
      <c r="T73" s="24">
        <v>3525</v>
      </c>
      <c r="U73" s="24">
        <f t="shared" si="0"/>
        <v>3079</v>
      </c>
      <c r="V73" s="24">
        <f t="shared" si="1"/>
        <v>3525</v>
      </c>
      <c r="W73" s="25">
        <v>0</v>
      </c>
      <c r="X73" s="26">
        <f t="shared" si="3"/>
        <v>114.48522247482948</v>
      </c>
    </row>
    <row r="74" spans="1:24" ht="45.75" customHeight="1" x14ac:dyDescent="0.25">
      <c r="A74" s="4" t="s">
        <v>3</v>
      </c>
      <c r="B74" s="40" t="s">
        <v>125</v>
      </c>
      <c r="C74" s="40"/>
      <c r="D74" s="41" t="s">
        <v>126</v>
      </c>
      <c r="E74" s="42"/>
      <c r="F74" s="42"/>
      <c r="G74" s="42"/>
      <c r="H74" s="42"/>
      <c r="I74" s="42"/>
      <c r="J74" s="42"/>
      <c r="K74" s="42"/>
      <c r="L74" s="42"/>
      <c r="M74" s="43"/>
      <c r="N74" s="43"/>
      <c r="O74" s="19">
        <f>O75+O76+O77</f>
        <v>190884</v>
      </c>
      <c r="P74" s="19">
        <f>P75+P76+P77</f>
        <v>74175</v>
      </c>
      <c r="Q74" s="44">
        <f>Q75+Q76+Q77</f>
        <v>129354</v>
      </c>
      <c r="R74" s="44"/>
      <c r="S74" s="44"/>
      <c r="T74" s="19">
        <f>T75+T76+T77</f>
        <v>46824</v>
      </c>
      <c r="U74" s="19">
        <f t="shared" si="0"/>
        <v>-61530</v>
      </c>
      <c r="V74" s="19">
        <f t="shared" si="1"/>
        <v>-27351</v>
      </c>
      <c r="W74" s="3">
        <f t="shared" si="2"/>
        <v>38.858678569183382</v>
      </c>
      <c r="X74" s="15">
        <f t="shared" si="3"/>
        <v>36.198339440604855</v>
      </c>
    </row>
    <row r="75" spans="1:24" ht="45.75" customHeight="1" x14ac:dyDescent="0.25">
      <c r="A75" s="2" t="s">
        <v>54</v>
      </c>
      <c r="B75" s="27" t="s">
        <v>127</v>
      </c>
      <c r="C75" s="27"/>
      <c r="D75" s="69" t="s">
        <v>128</v>
      </c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24">
        <v>0</v>
      </c>
      <c r="P75" s="24">
        <v>0</v>
      </c>
      <c r="Q75" s="39">
        <v>0</v>
      </c>
      <c r="R75" s="39"/>
      <c r="S75" s="39"/>
      <c r="T75" s="24">
        <v>1039</v>
      </c>
      <c r="U75" s="24">
        <f t="shared" si="0"/>
        <v>0</v>
      </c>
      <c r="V75" s="24">
        <f t="shared" si="1"/>
        <v>1039</v>
      </c>
      <c r="W75" s="25">
        <v>0</v>
      </c>
      <c r="X75" s="26">
        <v>0</v>
      </c>
    </row>
    <row r="76" spans="1:24" ht="45.75" customHeight="1" x14ac:dyDescent="0.25">
      <c r="A76" s="2" t="s">
        <v>61</v>
      </c>
      <c r="B76" s="27" t="s">
        <v>129</v>
      </c>
      <c r="C76" s="27"/>
      <c r="D76" s="69" t="s">
        <v>130</v>
      </c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24">
        <v>190884</v>
      </c>
      <c r="P76" s="24">
        <v>74174</v>
      </c>
      <c r="Q76" s="39">
        <v>129354</v>
      </c>
      <c r="R76" s="39"/>
      <c r="S76" s="39"/>
      <c r="T76" s="24">
        <v>45783</v>
      </c>
      <c r="U76" s="24">
        <f t="shared" si="0"/>
        <v>-61530</v>
      </c>
      <c r="V76" s="24">
        <f t="shared" si="1"/>
        <v>-28391</v>
      </c>
      <c r="W76" s="25">
        <f t="shared" si="2"/>
        <v>38.858154690806984</v>
      </c>
      <c r="X76" s="26">
        <f t="shared" si="3"/>
        <v>35.393571130386384</v>
      </c>
    </row>
    <row r="77" spans="1:24" ht="45.75" customHeight="1" x14ac:dyDescent="0.25">
      <c r="A77" s="2" t="s">
        <v>100</v>
      </c>
      <c r="B77" s="27" t="s">
        <v>131</v>
      </c>
      <c r="C77" s="27"/>
      <c r="D77" s="69" t="s">
        <v>132</v>
      </c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24">
        <v>0</v>
      </c>
      <c r="P77" s="24">
        <v>1</v>
      </c>
      <c r="Q77" s="39">
        <v>0</v>
      </c>
      <c r="R77" s="39"/>
      <c r="S77" s="39"/>
      <c r="T77" s="24">
        <v>2</v>
      </c>
      <c r="U77" s="24">
        <f t="shared" ref="U77:U106" si="16">Q77-O77</f>
        <v>0</v>
      </c>
      <c r="V77" s="24">
        <f t="shared" ref="V77:V106" si="17">T77-P77</f>
        <v>1</v>
      </c>
      <c r="W77" s="25">
        <v>0</v>
      </c>
      <c r="X77" s="26">
        <v>0</v>
      </c>
    </row>
    <row r="78" spans="1:24" ht="23.25" customHeight="1" x14ac:dyDescent="0.25">
      <c r="A78" s="4" t="s">
        <v>3</v>
      </c>
      <c r="B78" s="40" t="s">
        <v>133</v>
      </c>
      <c r="C78" s="40"/>
      <c r="D78" s="41" t="s">
        <v>134</v>
      </c>
      <c r="E78" s="42"/>
      <c r="F78" s="42"/>
      <c r="G78" s="42"/>
      <c r="H78" s="42"/>
      <c r="I78" s="42"/>
      <c r="J78" s="42"/>
      <c r="K78" s="42"/>
      <c r="L78" s="42"/>
      <c r="M78" s="43"/>
      <c r="N78" s="43"/>
      <c r="O78" s="19">
        <f>O79+O80</f>
        <v>75504</v>
      </c>
      <c r="P78" s="19">
        <f>P79+P80</f>
        <v>17381</v>
      </c>
      <c r="Q78" s="44">
        <f>Q79+Q80</f>
        <v>75504</v>
      </c>
      <c r="R78" s="44"/>
      <c r="S78" s="44"/>
      <c r="T78" s="19">
        <f>T79+T80</f>
        <v>19900</v>
      </c>
      <c r="U78" s="19">
        <f t="shared" si="16"/>
        <v>0</v>
      </c>
      <c r="V78" s="19">
        <f t="shared" si="17"/>
        <v>2519</v>
      </c>
      <c r="W78" s="3">
        <f t="shared" ref="W77:W106" si="18">P78/O78*100</f>
        <v>23.019972451790633</v>
      </c>
      <c r="X78" s="15">
        <f t="shared" ref="X78:X106" si="19">T78/Q78*100</f>
        <v>26.356219538037717</v>
      </c>
    </row>
    <row r="79" spans="1:24" ht="23.25" customHeight="1" x14ac:dyDescent="0.25">
      <c r="A79" s="2" t="s">
        <v>3</v>
      </c>
      <c r="B79" s="27" t="s">
        <v>135</v>
      </c>
      <c r="C79" s="27"/>
      <c r="D79" s="28" t="s">
        <v>136</v>
      </c>
      <c r="E79" s="29"/>
      <c r="F79" s="29"/>
      <c r="G79" s="29"/>
      <c r="H79" s="29"/>
      <c r="I79" s="29"/>
      <c r="J79" s="29"/>
      <c r="K79" s="29"/>
      <c r="L79" s="29"/>
      <c r="M79" s="30"/>
      <c r="N79" s="30"/>
      <c r="O79" s="24">
        <v>75504</v>
      </c>
      <c r="P79" s="24">
        <v>13960</v>
      </c>
      <c r="Q79" s="39">
        <v>75504</v>
      </c>
      <c r="R79" s="39"/>
      <c r="S79" s="39"/>
      <c r="T79" s="24">
        <v>15857</v>
      </c>
      <c r="U79" s="24">
        <f t="shared" si="16"/>
        <v>0</v>
      </c>
      <c r="V79" s="24">
        <f t="shared" si="17"/>
        <v>1897</v>
      </c>
      <c r="W79" s="25">
        <f t="shared" si="18"/>
        <v>18.489086670904854</v>
      </c>
      <c r="X79" s="26">
        <f t="shared" si="19"/>
        <v>21.001536342445434</v>
      </c>
    </row>
    <row r="80" spans="1:24" ht="34.5" customHeight="1" x14ac:dyDescent="0.25">
      <c r="A80" s="2" t="s">
        <v>3</v>
      </c>
      <c r="B80" s="27" t="s">
        <v>137</v>
      </c>
      <c r="C80" s="27"/>
      <c r="D80" s="28" t="s">
        <v>138</v>
      </c>
      <c r="E80" s="29"/>
      <c r="F80" s="29"/>
      <c r="G80" s="29"/>
      <c r="H80" s="29"/>
      <c r="I80" s="29"/>
      <c r="J80" s="29"/>
      <c r="K80" s="29"/>
      <c r="L80" s="29"/>
      <c r="M80" s="30"/>
      <c r="N80" s="30"/>
      <c r="O80" s="24">
        <v>0</v>
      </c>
      <c r="P80" s="24">
        <v>3421</v>
      </c>
      <c r="Q80" s="39">
        <v>0</v>
      </c>
      <c r="R80" s="39"/>
      <c r="S80" s="39"/>
      <c r="T80" s="24">
        <v>4043</v>
      </c>
      <c r="U80" s="24">
        <f t="shared" si="16"/>
        <v>0</v>
      </c>
      <c r="V80" s="24">
        <f t="shared" si="17"/>
        <v>622</v>
      </c>
      <c r="W80" s="25">
        <v>0</v>
      </c>
      <c r="X80" s="26">
        <v>0</v>
      </c>
    </row>
    <row r="81" spans="1:24" ht="45.75" customHeight="1" x14ac:dyDescent="0.25">
      <c r="A81" s="4" t="s">
        <v>3</v>
      </c>
      <c r="B81" s="40" t="s">
        <v>139</v>
      </c>
      <c r="C81" s="40"/>
      <c r="D81" s="41" t="s">
        <v>140</v>
      </c>
      <c r="E81" s="42"/>
      <c r="F81" s="42"/>
      <c r="G81" s="42"/>
      <c r="H81" s="42"/>
      <c r="I81" s="42"/>
      <c r="J81" s="42"/>
      <c r="K81" s="42"/>
      <c r="L81" s="42"/>
      <c r="M81" s="43"/>
      <c r="N81" s="43"/>
      <c r="O81" s="19">
        <f>O82+O83</f>
        <v>59402</v>
      </c>
      <c r="P81" s="19">
        <f>P82+P83</f>
        <v>18301</v>
      </c>
      <c r="Q81" s="44">
        <f>Q82+Q83</f>
        <v>59402</v>
      </c>
      <c r="R81" s="44"/>
      <c r="S81" s="44"/>
      <c r="T81" s="19">
        <f>T82+T83</f>
        <v>51936</v>
      </c>
      <c r="U81" s="19">
        <f t="shared" si="16"/>
        <v>0</v>
      </c>
      <c r="V81" s="19">
        <f t="shared" si="17"/>
        <v>33635</v>
      </c>
      <c r="W81" s="3">
        <f t="shared" si="18"/>
        <v>30.808726978889599</v>
      </c>
      <c r="X81" s="15">
        <f t="shared" si="19"/>
        <v>87.431399616174545</v>
      </c>
    </row>
    <row r="82" spans="1:24" ht="45.75" customHeight="1" x14ac:dyDescent="0.25">
      <c r="A82" s="2" t="s">
        <v>61</v>
      </c>
      <c r="B82" s="27" t="s">
        <v>141</v>
      </c>
      <c r="C82" s="27"/>
      <c r="D82" s="69" t="s">
        <v>142</v>
      </c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24">
        <v>59402</v>
      </c>
      <c r="P82" s="24">
        <v>18301</v>
      </c>
      <c r="Q82" s="39">
        <v>59402</v>
      </c>
      <c r="R82" s="39"/>
      <c r="S82" s="39"/>
      <c r="T82" s="24">
        <v>45563</v>
      </c>
      <c r="U82" s="24">
        <f t="shared" si="16"/>
        <v>0</v>
      </c>
      <c r="V82" s="24">
        <f t="shared" si="17"/>
        <v>27262</v>
      </c>
      <c r="W82" s="25">
        <f t="shared" si="18"/>
        <v>30.808726978889599</v>
      </c>
      <c r="X82" s="26">
        <f t="shared" si="19"/>
        <v>76.702804619373083</v>
      </c>
    </row>
    <row r="83" spans="1:24" ht="34.5" customHeight="1" x14ac:dyDescent="0.25">
      <c r="A83" s="2" t="s">
        <v>61</v>
      </c>
      <c r="B83" s="27" t="s">
        <v>143</v>
      </c>
      <c r="C83" s="27"/>
      <c r="D83" s="69" t="s">
        <v>144</v>
      </c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24">
        <v>0</v>
      </c>
      <c r="P83" s="24">
        <v>0</v>
      </c>
      <c r="Q83" s="39">
        <v>0</v>
      </c>
      <c r="R83" s="39"/>
      <c r="S83" s="39"/>
      <c r="T83" s="24">
        <v>6373</v>
      </c>
      <c r="U83" s="24">
        <f t="shared" si="16"/>
        <v>0</v>
      </c>
      <c r="V83" s="24">
        <f t="shared" si="17"/>
        <v>6373</v>
      </c>
      <c r="W83" s="25">
        <v>0</v>
      </c>
      <c r="X83" s="26">
        <v>0</v>
      </c>
    </row>
    <row r="84" spans="1:24" ht="15" customHeight="1" x14ac:dyDescent="0.25">
      <c r="A84" s="4" t="s">
        <v>3</v>
      </c>
      <c r="B84" s="40" t="s">
        <v>145</v>
      </c>
      <c r="C84" s="40"/>
      <c r="D84" s="41" t="s">
        <v>146</v>
      </c>
      <c r="E84" s="42"/>
      <c r="F84" s="42"/>
      <c r="G84" s="42"/>
      <c r="H84" s="42"/>
      <c r="I84" s="42"/>
      <c r="J84" s="42"/>
      <c r="K84" s="42"/>
      <c r="L84" s="42"/>
      <c r="M84" s="43"/>
      <c r="N84" s="43"/>
      <c r="O84" s="19">
        <v>568</v>
      </c>
      <c r="P84" s="19">
        <v>21955</v>
      </c>
      <c r="Q84" s="44">
        <v>6847</v>
      </c>
      <c r="R84" s="44"/>
      <c r="S84" s="44"/>
      <c r="T84" s="19">
        <v>13742</v>
      </c>
      <c r="U84" s="19">
        <f t="shared" si="16"/>
        <v>6279</v>
      </c>
      <c r="V84" s="19">
        <f t="shared" si="17"/>
        <v>-8213</v>
      </c>
      <c r="W84" s="3">
        <f t="shared" si="18"/>
        <v>3865.3169014084506</v>
      </c>
      <c r="X84" s="15">
        <f t="shared" si="19"/>
        <v>200.70103695048925</v>
      </c>
    </row>
    <row r="85" spans="1:24" ht="15" customHeight="1" x14ac:dyDescent="0.25">
      <c r="A85" s="4" t="s">
        <v>3</v>
      </c>
      <c r="B85" s="40" t="s">
        <v>149</v>
      </c>
      <c r="C85" s="40"/>
      <c r="D85" s="41" t="s">
        <v>150</v>
      </c>
      <c r="E85" s="42"/>
      <c r="F85" s="42"/>
      <c r="G85" s="42"/>
      <c r="H85" s="42"/>
      <c r="I85" s="42"/>
      <c r="J85" s="42"/>
      <c r="K85" s="42"/>
      <c r="L85" s="42"/>
      <c r="M85" s="43"/>
      <c r="N85" s="43"/>
      <c r="O85" s="19">
        <f>O86+O87</f>
        <v>82065</v>
      </c>
      <c r="P85" s="19">
        <f>P86+P87</f>
        <v>35167</v>
      </c>
      <c r="Q85" s="44">
        <f>Q86+Q87</f>
        <v>74508</v>
      </c>
      <c r="R85" s="44"/>
      <c r="S85" s="44"/>
      <c r="T85" s="19">
        <f>T86+T87</f>
        <v>21977</v>
      </c>
      <c r="U85" s="19">
        <f t="shared" si="16"/>
        <v>-7557</v>
      </c>
      <c r="V85" s="19">
        <f t="shared" si="17"/>
        <v>-13190</v>
      </c>
      <c r="W85" s="3">
        <f t="shared" si="18"/>
        <v>42.852616828124049</v>
      </c>
      <c r="X85" s="15">
        <f t="shared" si="19"/>
        <v>29.496161486014927</v>
      </c>
    </row>
    <row r="86" spans="1:24" s="9" customFormat="1" ht="15" customHeight="1" x14ac:dyDescent="0.25">
      <c r="A86" s="2" t="s">
        <v>3</v>
      </c>
      <c r="B86" s="27" t="s">
        <v>151</v>
      </c>
      <c r="C86" s="27"/>
      <c r="D86" s="28" t="s">
        <v>152</v>
      </c>
      <c r="E86" s="29"/>
      <c r="F86" s="29"/>
      <c r="G86" s="29"/>
      <c r="H86" s="29"/>
      <c r="I86" s="29"/>
      <c r="J86" s="29"/>
      <c r="K86" s="29"/>
      <c r="L86" s="29"/>
      <c r="M86" s="30"/>
      <c r="N86" s="30"/>
      <c r="O86" s="24">
        <v>0</v>
      </c>
      <c r="P86" s="24">
        <v>224</v>
      </c>
      <c r="Q86" s="39">
        <v>0</v>
      </c>
      <c r="R86" s="39"/>
      <c r="S86" s="39"/>
      <c r="T86" s="24">
        <v>-184</v>
      </c>
      <c r="U86" s="24">
        <f t="shared" si="16"/>
        <v>0</v>
      </c>
      <c r="V86" s="24">
        <f t="shared" si="17"/>
        <v>-408</v>
      </c>
      <c r="W86" s="25">
        <v>0</v>
      </c>
      <c r="X86" s="26">
        <v>0</v>
      </c>
    </row>
    <row r="87" spans="1:24" ht="15" customHeight="1" x14ac:dyDescent="0.25">
      <c r="A87" s="4" t="s">
        <v>3</v>
      </c>
      <c r="B87" s="40" t="s">
        <v>153</v>
      </c>
      <c r="C87" s="40"/>
      <c r="D87" s="41" t="s">
        <v>154</v>
      </c>
      <c r="E87" s="42"/>
      <c r="F87" s="42"/>
      <c r="G87" s="42"/>
      <c r="H87" s="42"/>
      <c r="I87" s="42"/>
      <c r="J87" s="42"/>
      <c r="K87" s="42"/>
      <c r="L87" s="42"/>
      <c r="M87" s="43"/>
      <c r="N87" s="43"/>
      <c r="O87" s="19">
        <f>O88+O89+O90+O91+O92+O93+O94+O95+O96</f>
        <v>82065</v>
      </c>
      <c r="P87" s="19">
        <f>P88+P89+P90+P91+P92+P93+P94+P95+P96</f>
        <v>34943</v>
      </c>
      <c r="Q87" s="44">
        <f>Q88+Q89+Q90+Q91+Q92+Q93+Q94+Q95+Q96</f>
        <v>74508</v>
      </c>
      <c r="R87" s="44"/>
      <c r="S87" s="44"/>
      <c r="T87" s="19">
        <f>T88+T89+T90+T91+T92+T93+T94+T95+T96</f>
        <v>22161</v>
      </c>
      <c r="U87" s="19">
        <f t="shared" si="16"/>
        <v>-7557</v>
      </c>
      <c r="V87" s="19">
        <f t="shared" si="17"/>
        <v>-12782</v>
      </c>
      <c r="W87" s="3">
        <f t="shared" si="18"/>
        <v>42.579662462682023</v>
      </c>
      <c r="X87" s="15">
        <f t="shared" si="19"/>
        <v>29.743114833306489</v>
      </c>
    </row>
    <row r="88" spans="1:24" ht="34.5" customHeight="1" x14ac:dyDescent="0.25">
      <c r="A88" s="2" t="s">
        <v>147</v>
      </c>
      <c r="B88" s="27" t="s">
        <v>155</v>
      </c>
      <c r="C88" s="27"/>
      <c r="D88" s="69" t="s">
        <v>156</v>
      </c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24">
        <v>0</v>
      </c>
      <c r="P88" s="24">
        <v>273</v>
      </c>
      <c r="Q88" s="39">
        <v>397</v>
      </c>
      <c r="R88" s="39"/>
      <c r="S88" s="39"/>
      <c r="T88" s="24">
        <v>70</v>
      </c>
      <c r="U88" s="24">
        <f t="shared" si="16"/>
        <v>397</v>
      </c>
      <c r="V88" s="24">
        <f t="shared" si="17"/>
        <v>-203</v>
      </c>
      <c r="W88" s="25">
        <v>0</v>
      </c>
      <c r="X88" s="26">
        <f t="shared" si="19"/>
        <v>17.632241813602015</v>
      </c>
    </row>
    <row r="89" spans="1:24" ht="34.5" customHeight="1" x14ac:dyDescent="0.25">
      <c r="A89" s="2" t="s">
        <v>100</v>
      </c>
      <c r="B89" s="27" t="s">
        <v>155</v>
      </c>
      <c r="C89" s="27"/>
      <c r="D89" s="69" t="s">
        <v>156</v>
      </c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24">
        <v>0</v>
      </c>
      <c r="P89" s="24">
        <v>29</v>
      </c>
      <c r="Q89" s="39">
        <v>0</v>
      </c>
      <c r="R89" s="39"/>
      <c r="S89" s="39"/>
      <c r="T89" s="24">
        <v>18</v>
      </c>
      <c r="U89" s="24">
        <f t="shared" si="16"/>
        <v>0</v>
      </c>
      <c r="V89" s="24">
        <f t="shared" si="17"/>
        <v>-11</v>
      </c>
      <c r="W89" s="25">
        <v>0</v>
      </c>
      <c r="X89" s="26">
        <v>0</v>
      </c>
    </row>
    <row r="90" spans="1:24" ht="23.25" customHeight="1" x14ac:dyDescent="0.25">
      <c r="A90" s="2" t="s">
        <v>54</v>
      </c>
      <c r="B90" s="27" t="s">
        <v>157</v>
      </c>
      <c r="C90" s="27"/>
      <c r="D90" s="69" t="s">
        <v>158</v>
      </c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24">
        <v>11753</v>
      </c>
      <c r="P90" s="24">
        <v>18721</v>
      </c>
      <c r="Q90" s="39">
        <v>11484</v>
      </c>
      <c r="R90" s="39"/>
      <c r="S90" s="39"/>
      <c r="T90" s="24">
        <v>2659</v>
      </c>
      <c r="U90" s="24">
        <f t="shared" si="16"/>
        <v>-269</v>
      </c>
      <c r="V90" s="24">
        <f t="shared" si="17"/>
        <v>-16062</v>
      </c>
      <c r="W90" s="25">
        <f t="shared" si="18"/>
        <v>159.28699055560281</v>
      </c>
      <c r="X90" s="26">
        <f t="shared" si="19"/>
        <v>23.15395332636712</v>
      </c>
    </row>
    <row r="91" spans="1:24" ht="23.25" customHeight="1" x14ac:dyDescent="0.25">
      <c r="A91" s="2" t="s">
        <v>54</v>
      </c>
      <c r="B91" s="27" t="s">
        <v>159</v>
      </c>
      <c r="C91" s="27"/>
      <c r="D91" s="69" t="s">
        <v>160</v>
      </c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24">
        <v>0</v>
      </c>
      <c r="P91" s="24">
        <v>0</v>
      </c>
      <c r="Q91" s="39">
        <v>0</v>
      </c>
      <c r="R91" s="39"/>
      <c r="S91" s="39"/>
      <c r="T91" s="24">
        <v>717</v>
      </c>
      <c r="U91" s="24">
        <f t="shared" si="16"/>
        <v>0</v>
      </c>
      <c r="V91" s="24">
        <f t="shared" si="17"/>
        <v>717</v>
      </c>
      <c r="W91" s="25">
        <v>0</v>
      </c>
      <c r="X91" s="26">
        <v>0</v>
      </c>
    </row>
    <row r="92" spans="1:24" ht="23.25" customHeight="1" x14ac:dyDescent="0.25">
      <c r="A92" s="2" t="s">
        <v>54</v>
      </c>
      <c r="B92" s="27" t="s">
        <v>161</v>
      </c>
      <c r="C92" s="27"/>
      <c r="D92" s="69" t="s">
        <v>162</v>
      </c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24">
        <v>66933</v>
      </c>
      <c r="P92" s="24">
        <v>12388</v>
      </c>
      <c r="Q92" s="39">
        <v>59343</v>
      </c>
      <c r="R92" s="39"/>
      <c r="S92" s="39"/>
      <c r="T92" s="24">
        <v>18113</v>
      </c>
      <c r="U92" s="24">
        <f t="shared" si="16"/>
        <v>-7590</v>
      </c>
      <c r="V92" s="24">
        <f t="shared" si="17"/>
        <v>5725</v>
      </c>
      <c r="W92" s="25">
        <f t="shared" si="18"/>
        <v>18.508060299105075</v>
      </c>
      <c r="X92" s="26">
        <f t="shared" si="19"/>
        <v>30.522555314021872</v>
      </c>
    </row>
    <row r="93" spans="1:24" ht="15" customHeight="1" x14ac:dyDescent="0.25">
      <c r="A93" s="2" t="s">
        <v>54</v>
      </c>
      <c r="B93" s="27" t="s">
        <v>163</v>
      </c>
      <c r="C93" s="27"/>
      <c r="D93" s="69" t="s">
        <v>164</v>
      </c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24">
        <v>0</v>
      </c>
      <c r="P93" s="24">
        <v>0</v>
      </c>
      <c r="Q93" s="39">
        <v>0</v>
      </c>
      <c r="R93" s="39"/>
      <c r="S93" s="39"/>
      <c r="T93" s="24">
        <v>37</v>
      </c>
      <c r="U93" s="24">
        <f t="shared" si="16"/>
        <v>0</v>
      </c>
      <c r="V93" s="24">
        <f t="shared" si="17"/>
        <v>37</v>
      </c>
      <c r="W93" s="25">
        <v>0</v>
      </c>
      <c r="X93" s="26">
        <v>0</v>
      </c>
    </row>
    <row r="94" spans="1:24" ht="45.75" customHeight="1" x14ac:dyDescent="0.25">
      <c r="A94" s="2" t="s">
        <v>61</v>
      </c>
      <c r="B94" s="27" t="s">
        <v>165</v>
      </c>
      <c r="C94" s="27"/>
      <c r="D94" s="69" t="s">
        <v>166</v>
      </c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24">
        <v>0</v>
      </c>
      <c r="P94" s="24">
        <v>2485</v>
      </c>
      <c r="Q94" s="39">
        <v>0</v>
      </c>
      <c r="R94" s="39"/>
      <c r="S94" s="39"/>
      <c r="T94" s="24">
        <v>302</v>
      </c>
      <c r="U94" s="24">
        <f t="shared" si="16"/>
        <v>0</v>
      </c>
      <c r="V94" s="24">
        <f t="shared" si="17"/>
        <v>-2183</v>
      </c>
      <c r="W94" s="25">
        <v>0</v>
      </c>
      <c r="X94" s="26">
        <v>0</v>
      </c>
    </row>
    <row r="95" spans="1:24" ht="34.5" customHeight="1" x14ac:dyDescent="0.25">
      <c r="A95" s="2" t="s">
        <v>148</v>
      </c>
      <c r="B95" s="27" t="s">
        <v>155</v>
      </c>
      <c r="C95" s="27"/>
      <c r="D95" s="69" t="s">
        <v>156</v>
      </c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24">
        <v>3379</v>
      </c>
      <c r="P95" s="24">
        <v>1047</v>
      </c>
      <c r="Q95" s="39">
        <v>2996</v>
      </c>
      <c r="R95" s="39"/>
      <c r="S95" s="39"/>
      <c r="T95" s="24">
        <v>245</v>
      </c>
      <c r="U95" s="24">
        <f t="shared" si="16"/>
        <v>-383</v>
      </c>
      <c r="V95" s="24">
        <f t="shared" si="17"/>
        <v>-802</v>
      </c>
      <c r="W95" s="25">
        <f t="shared" si="18"/>
        <v>30.985498668245043</v>
      </c>
      <c r="X95" s="26">
        <f t="shared" si="19"/>
        <v>8.1775700934579429</v>
      </c>
    </row>
    <row r="96" spans="1:24" ht="15" customHeight="1" x14ac:dyDescent="0.25">
      <c r="A96" s="2" t="s">
        <v>3</v>
      </c>
      <c r="B96" s="27" t="s">
        <v>167</v>
      </c>
      <c r="C96" s="27"/>
      <c r="D96" s="28" t="s">
        <v>168</v>
      </c>
      <c r="E96" s="29"/>
      <c r="F96" s="29"/>
      <c r="G96" s="29"/>
      <c r="H96" s="29"/>
      <c r="I96" s="29"/>
      <c r="J96" s="29"/>
      <c r="K96" s="29"/>
      <c r="L96" s="29"/>
      <c r="M96" s="30"/>
      <c r="N96" s="30"/>
      <c r="O96" s="24">
        <v>0</v>
      </c>
      <c r="P96" s="24">
        <v>0</v>
      </c>
      <c r="Q96" s="39">
        <v>288</v>
      </c>
      <c r="R96" s="39"/>
      <c r="S96" s="39"/>
      <c r="T96" s="24">
        <v>0</v>
      </c>
      <c r="U96" s="24">
        <f t="shared" si="16"/>
        <v>288</v>
      </c>
      <c r="V96" s="24">
        <f t="shared" si="17"/>
        <v>0</v>
      </c>
      <c r="W96" s="25">
        <v>0</v>
      </c>
      <c r="X96" s="26">
        <f t="shared" si="19"/>
        <v>0</v>
      </c>
    </row>
    <row r="97" spans="1:24" ht="15" customHeight="1" x14ac:dyDescent="0.25">
      <c r="A97" s="4" t="s">
        <v>3</v>
      </c>
      <c r="B97" s="40" t="s">
        <v>169</v>
      </c>
      <c r="C97" s="40"/>
      <c r="D97" s="41" t="s">
        <v>170</v>
      </c>
      <c r="E97" s="42"/>
      <c r="F97" s="42"/>
      <c r="G97" s="42"/>
      <c r="H97" s="42"/>
      <c r="I97" s="42"/>
      <c r="J97" s="42"/>
      <c r="K97" s="42"/>
      <c r="L97" s="42"/>
      <c r="M97" s="43"/>
      <c r="N97" s="43"/>
      <c r="O97" s="19">
        <f>O98+O103+O104+O105</f>
        <v>8730273</v>
      </c>
      <c r="P97" s="19">
        <f>P98+P103+P104+P105</f>
        <v>1615362</v>
      </c>
      <c r="Q97" s="44">
        <f>Q98+Q103+Q104+Q105</f>
        <v>10729056</v>
      </c>
      <c r="R97" s="44"/>
      <c r="S97" s="44"/>
      <c r="T97" s="19">
        <f>T98+T103+T104+T105</f>
        <v>2112995</v>
      </c>
      <c r="U97" s="19">
        <f t="shared" si="16"/>
        <v>1998783</v>
      </c>
      <c r="V97" s="19">
        <f t="shared" si="17"/>
        <v>497633</v>
      </c>
      <c r="W97" s="3">
        <f t="shared" si="18"/>
        <v>18.502995267158312</v>
      </c>
      <c r="X97" s="15">
        <f t="shared" si="19"/>
        <v>19.694137117002654</v>
      </c>
    </row>
    <row r="98" spans="1:24" ht="23.25" customHeight="1" x14ac:dyDescent="0.25">
      <c r="A98" s="4" t="s">
        <v>3</v>
      </c>
      <c r="B98" s="40" t="s">
        <v>171</v>
      </c>
      <c r="C98" s="40"/>
      <c r="D98" s="41" t="s">
        <v>172</v>
      </c>
      <c r="E98" s="42"/>
      <c r="F98" s="42"/>
      <c r="G98" s="42"/>
      <c r="H98" s="42"/>
      <c r="I98" s="42"/>
      <c r="J98" s="42"/>
      <c r="K98" s="42"/>
      <c r="L98" s="42"/>
      <c r="M98" s="43"/>
      <c r="N98" s="43"/>
      <c r="O98" s="19">
        <f>O99+O100+O101+O102</f>
        <v>8749252</v>
      </c>
      <c r="P98" s="19">
        <f>P99+P100+P101+P102</f>
        <v>1607623</v>
      </c>
      <c r="Q98" s="44">
        <f>Q99+Q100+Q101+Q102</f>
        <v>10705751</v>
      </c>
      <c r="R98" s="44"/>
      <c r="S98" s="44"/>
      <c r="T98" s="19">
        <f>T99+T100+T101+T102</f>
        <v>2079146</v>
      </c>
      <c r="U98" s="19">
        <f t="shared" si="16"/>
        <v>1956499</v>
      </c>
      <c r="V98" s="19">
        <f t="shared" si="17"/>
        <v>471523</v>
      </c>
      <c r="W98" s="3">
        <f t="shared" si="18"/>
        <v>18.374405034853265</v>
      </c>
      <c r="X98" s="15">
        <f t="shared" si="19"/>
        <v>19.420832784173665</v>
      </c>
    </row>
    <row r="99" spans="1:24" ht="15" customHeight="1" x14ac:dyDescent="0.25">
      <c r="A99" s="4" t="s">
        <v>3</v>
      </c>
      <c r="B99" s="40" t="s">
        <v>173</v>
      </c>
      <c r="C99" s="40"/>
      <c r="D99" s="41" t="s">
        <v>174</v>
      </c>
      <c r="E99" s="42"/>
      <c r="F99" s="42"/>
      <c r="G99" s="42"/>
      <c r="H99" s="42"/>
      <c r="I99" s="42"/>
      <c r="J99" s="42"/>
      <c r="K99" s="42"/>
      <c r="L99" s="42"/>
      <c r="M99" s="43"/>
      <c r="N99" s="43"/>
      <c r="O99" s="19">
        <v>0</v>
      </c>
      <c r="P99" s="19">
        <v>0</v>
      </c>
      <c r="Q99" s="44">
        <v>70000</v>
      </c>
      <c r="R99" s="44"/>
      <c r="S99" s="44"/>
      <c r="T99" s="19">
        <v>70000</v>
      </c>
      <c r="U99" s="19">
        <f t="shared" si="16"/>
        <v>70000</v>
      </c>
      <c r="V99" s="19">
        <f t="shared" si="17"/>
        <v>70000</v>
      </c>
      <c r="W99" s="3">
        <v>0</v>
      </c>
      <c r="X99" s="15">
        <f t="shared" si="19"/>
        <v>100</v>
      </c>
    </row>
    <row r="100" spans="1:24" ht="23.25" customHeight="1" x14ac:dyDescent="0.25">
      <c r="A100" s="4" t="s">
        <v>3</v>
      </c>
      <c r="B100" s="40" t="s">
        <v>175</v>
      </c>
      <c r="C100" s="40"/>
      <c r="D100" s="41" t="s">
        <v>176</v>
      </c>
      <c r="E100" s="42"/>
      <c r="F100" s="42"/>
      <c r="G100" s="42"/>
      <c r="H100" s="42"/>
      <c r="I100" s="42"/>
      <c r="J100" s="42"/>
      <c r="K100" s="42"/>
      <c r="L100" s="42"/>
      <c r="M100" s="43"/>
      <c r="N100" s="43"/>
      <c r="O100" s="19">
        <v>2688799</v>
      </c>
      <c r="P100" s="19">
        <v>144226</v>
      </c>
      <c r="Q100" s="44">
        <v>4608092</v>
      </c>
      <c r="R100" s="44"/>
      <c r="S100" s="44"/>
      <c r="T100" s="19">
        <v>570221</v>
      </c>
      <c r="U100" s="19">
        <f t="shared" si="16"/>
        <v>1919293</v>
      </c>
      <c r="V100" s="19">
        <f t="shared" si="17"/>
        <v>425995</v>
      </c>
      <c r="W100" s="3">
        <f t="shared" si="18"/>
        <v>5.3639561752291636</v>
      </c>
      <c r="X100" s="15">
        <f t="shared" si="19"/>
        <v>12.374340616463385</v>
      </c>
    </row>
    <row r="101" spans="1:24" ht="15" customHeight="1" x14ac:dyDescent="0.25">
      <c r="A101" s="4" t="s">
        <v>3</v>
      </c>
      <c r="B101" s="40" t="s">
        <v>177</v>
      </c>
      <c r="C101" s="40"/>
      <c r="D101" s="41" t="s">
        <v>178</v>
      </c>
      <c r="E101" s="42"/>
      <c r="F101" s="42"/>
      <c r="G101" s="42"/>
      <c r="H101" s="42"/>
      <c r="I101" s="42"/>
      <c r="J101" s="42"/>
      <c r="K101" s="42"/>
      <c r="L101" s="42"/>
      <c r="M101" s="43"/>
      <c r="N101" s="43"/>
      <c r="O101" s="19">
        <v>6058953</v>
      </c>
      <c r="P101" s="19">
        <v>1463397</v>
      </c>
      <c r="Q101" s="44">
        <v>5957659</v>
      </c>
      <c r="R101" s="44"/>
      <c r="S101" s="44"/>
      <c r="T101" s="19">
        <v>1438925</v>
      </c>
      <c r="U101" s="19">
        <f t="shared" si="16"/>
        <v>-101294</v>
      </c>
      <c r="V101" s="19">
        <f t="shared" si="17"/>
        <v>-24472</v>
      </c>
      <c r="W101" s="3">
        <f t="shared" si="18"/>
        <v>24.152638252846657</v>
      </c>
      <c r="X101" s="15">
        <f t="shared" si="19"/>
        <v>24.152523667433805</v>
      </c>
    </row>
    <row r="102" spans="1:24" ht="15" customHeight="1" x14ac:dyDescent="0.25">
      <c r="A102" s="4" t="s">
        <v>3</v>
      </c>
      <c r="B102" s="40" t="s">
        <v>179</v>
      </c>
      <c r="C102" s="40"/>
      <c r="D102" s="41" t="s">
        <v>180</v>
      </c>
      <c r="E102" s="42"/>
      <c r="F102" s="42"/>
      <c r="G102" s="42"/>
      <c r="H102" s="42"/>
      <c r="I102" s="42"/>
      <c r="J102" s="42"/>
      <c r="K102" s="42"/>
      <c r="L102" s="42"/>
      <c r="M102" s="43"/>
      <c r="N102" s="43"/>
      <c r="O102" s="19">
        <v>1500</v>
      </c>
      <c r="P102" s="19">
        <v>0</v>
      </c>
      <c r="Q102" s="44">
        <v>70000</v>
      </c>
      <c r="R102" s="44"/>
      <c r="S102" s="44"/>
      <c r="T102" s="19">
        <v>0</v>
      </c>
      <c r="U102" s="19">
        <f t="shared" si="16"/>
        <v>68500</v>
      </c>
      <c r="V102" s="19">
        <f t="shared" si="17"/>
        <v>0</v>
      </c>
      <c r="W102" s="3">
        <f t="shared" si="18"/>
        <v>0</v>
      </c>
      <c r="X102" s="15">
        <f t="shared" si="19"/>
        <v>0</v>
      </c>
    </row>
    <row r="103" spans="1:24" ht="15" customHeight="1" x14ac:dyDescent="0.25">
      <c r="A103" s="4" t="s">
        <v>3</v>
      </c>
      <c r="B103" s="40" t="s">
        <v>181</v>
      </c>
      <c r="C103" s="40"/>
      <c r="D103" s="41" t="s">
        <v>182</v>
      </c>
      <c r="E103" s="42"/>
      <c r="F103" s="42"/>
      <c r="G103" s="42"/>
      <c r="H103" s="42"/>
      <c r="I103" s="42"/>
      <c r="J103" s="42"/>
      <c r="K103" s="42"/>
      <c r="L103" s="42"/>
      <c r="M103" s="43"/>
      <c r="N103" s="43"/>
      <c r="O103" s="19">
        <v>0</v>
      </c>
      <c r="P103" s="19">
        <v>0</v>
      </c>
      <c r="Q103" s="44">
        <v>50000</v>
      </c>
      <c r="R103" s="44"/>
      <c r="S103" s="44"/>
      <c r="T103" s="19">
        <v>62179</v>
      </c>
      <c r="U103" s="19">
        <f t="shared" si="16"/>
        <v>50000</v>
      </c>
      <c r="V103" s="19">
        <f t="shared" si="17"/>
        <v>62179</v>
      </c>
      <c r="W103" s="3">
        <v>0</v>
      </c>
      <c r="X103" s="15">
        <f t="shared" si="19"/>
        <v>124.35799999999999</v>
      </c>
    </row>
    <row r="104" spans="1:24" ht="34.5" customHeight="1" x14ac:dyDescent="0.25">
      <c r="A104" s="4" t="s">
        <v>3</v>
      </c>
      <c r="B104" s="40" t="s">
        <v>183</v>
      </c>
      <c r="C104" s="40"/>
      <c r="D104" s="41" t="s">
        <v>184</v>
      </c>
      <c r="E104" s="42"/>
      <c r="F104" s="42"/>
      <c r="G104" s="42"/>
      <c r="H104" s="42"/>
      <c r="I104" s="42"/>
      <c r="J104" s="42"/>
      <c r="K104" s="42"/>
      <c r="L104" s="42"/>
      <c r="M104" s="43"/>
      <c r="N104" s="43"/>
      <c r="O104" s="19">
        <v>0</v>
      </c>
      <c r="P104" s="19">
        <v>26363</v>
      </c>
      <c r="Q104" s="44">
        <v>3087</v>
      </c>
      <c r="R104" s="44"/>
      <c r="S104" s="44"/>
      <c r="T104" s="19">
        <v>4118</v>
      </c>
      <c r="U104" s="19">
        <f t="shared" si="16"/>
        <v>3087</v>
      </c>
      <c r="V104" s="19">
        <f t="shared" si="17"/>
        <v>-22245</v>
      </c>
      <c r="W104" s="3">
        <v>0</v>
      </c>
      <c r="X104" s="15">
        <f t="shared" si="19"/>
        <v>133.3981211532232</v>
      </c>
    </row>
    <row r="105" spans="1:24" ht="23.25" customHeight="1" x14ac:dyDescent="0.25">
      <c r="A105" s="4" t="s">
        <v>3</v>
      </c>
      <c r="B105" s="40" t="s">
        <v>185</v>
      </c>
      <c r="C105" s="40"/>
      <c r="D105" s="41" t="s">
        <v>186</v>
      </c>
      <c r="E105" s="42"/>
      <c r="F105" s="42"/>
      <c r="G105" s="42"/>
      <c r="H105" s="42"/>
      <c r="I105" s="42"/>
      <c r="J105" s="42"/>
      <c r="K105" s="42"/>
      <c r="L105" s="42"/>
      <c r="M105" s="43"/>
      <c r="N105" s="43"/>
      <c r="O105" s="19">
        <v>-18979</v>
      </c>
      <c r="P105" s="19">
        <v>-18624</v>
      </c>
      <c r="Q105" s="44">
        <v>-29782</v>
      </c>
      <c r="R105" s="44"/>
      <c r="S105" s="44"/>
      <c r="T105" s="19">
        <v>-32448</v>
      </c>
      <c r="U105" s="19">
        <f t="shared" si="16"/>
        <v>-10803</v>
      </c>
      <c r="V105" s="19">
        <f t="shared" si="17"/>
        <v>-13824</v>
      </c>
      <c r="W105" s="3">
        <f t="shared" si="18"/>
        <v>98.129511565414404</v>
      </c>
      <c r="X105" s="15">
        <f t="shared" si="19"/>
        <v>108.95171580149083</v>
      </c>
    </row>
    <row r="106" spans="1:24" ht="15" customHeight="1" thickBot="1" x14ac:dyDescent="0.3">
      <c r="A106" s="70" t="s">
        <v>187</v>
      </c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20">
        <f>O7+O97</f>
        <v>19667930</v>
      </c>
      <c r="P106" s="20">
        <f>P7+P97</f>
        <v>4057955</v>
      </c>
      <c r="Q106" s="72">
        <f>Q7+Q97</f>
        <v>22487587</v>
      </c>
      <c r="R106" s="72"/>
      <c r="S106" s="72"/>
      <c r="T106" s="20">
        <f>T7+T97</f>
        <v>4741475</v>
      </c>
      <c r="U106" s="22">
        <f t="shared" si="16"/>
        <v>2819657</v>
      </c>
      <c r="V106" s="22">
        <f t="shared" si="17"/>
        <v>683520</v>
      </c>
      <c r="W106" s="16">
        <f t="shared" si="18"/>
        <v>20.63234412569091</v>
      </c>
      <c r="X106" s="17">
        <f t="shared" si="19"/>
        <v>21.08485450217491</v>
      </c>
    </row>
  </sheetData>
  <mergeCells count="320">
    <mergeCell ref="A106:N106"/>
    <mergeCell ref="Q106:S106"/>
    <mergeCell ref="B105:C105"/>
    <mergeCell ref="D105:N105"/>
    <mergeCell ref="B102:C102"/>
    <mergeCell ref="D102:N102"/>
    <mergeCell ref="Q102:S102"/>
    <mergeCell ref="B103:C103"/>
    <mergeCell ref="D103:N103"/>
    <mergeCell ref="Q103:S103"/>
    <mergeCell ref="Q105:S105"/>
    <mergeCell ref="B104:C104"/>
    <mergeCell ref="D104:N104"/>
    <mergeCell ref="Q104:S104"/>
    <mergeCell ref="B99:C99"/>
    <mergeCell ref="D99:N99"/>
    <mergeCell ref="Q99:S99"/>
    <mergeCell ref="B100:C100"/>
    <mergeCell ref="D100:N100"/>
    <mergeCell ref="Q100:S100"/>
    <mergeCell ref="B101:C101"/>
    <mergeCell ref="D101:N101"/>
    <mergeCell ref="Q101:S101"/>
    <mergeCell ref="B93:C93"/>
    <mergeCell ref="D93:N93"/>
    <mergeCell ref="Q93:S93"/>
    <mergeCell ref="B97:C97"/>
    <mergeCell ref="D97:N97"/>
    <mergeCell ref="Q97:S97"/>
    <mergeCell ref="B98:C98"/>
    <mergeCell ref="D98:N98"/>
    <mergeCell ref="Q98:S98"/>
    <mergeCell ref="B94:C94"/>
    <mergeCell ref="D94:N94"/>
    <mergeCell ref="Q94:S94"/>
    <mergeCell ref="B95:C95"/>
    <mergeCell ref="D95:N95"/>
    <mergeCell ref="Q95:S95"/>
    <mergeCell ref="B96:C96"/>
    <mergeCell ref="D96:N96"/>
    <mergeCell ref="Q96:S96"/>
    <mergeCell ref="B90:C90"/>
    <mergeCell ref="D90:N90"/>
    <mergeCell ref="Q90:S90"/>
    <mergeCell ref="B91:C91"/>
    <mergeCell ref="D91:N91"/>
    <mergeCell ref="Q91:S91"/>
    <mergeCell ref="B92:C92"/>
    <mergeCell ref="D92:N92"/>
    <mergeCell ref="Q92:S92"/>
    <mergeCell ref="B87:C87"/>
    <mergeCell ref="D87:N87"/>
    <mergeCell ref="Q87:S87"/>
    <mergeCell ref="B88:C88"/>
    <mergeCell ref="D88:N88"/>
    <mergeCell ref="Q88:S88"/>
    <mergeCell ref="B89:C89"/>
    <mergeCell ref="D89:N89"/>
    <mergeCell ref="Q89:S89"/>
    <mergeCell ref="B84:C84"/>
    <mergeCell ref="D84:N84"/>
    <mergeCell ref="Q84:S84"/>
    <mergeCell ref="B85:C85"/>
    <mergeCell ref="D85:N85"/>
    <mergeCell ref="Q85:S85"/>
    <mergeCell ref="B86:C86"/>
    <mergeCell ref="D86:N86"/>
    <mergeCell ref="Q86:S86"/>
    <mergeCell ref="B82:C82"/>
    <mergeCell ref="D82:N82"/>
    <mergeCell ref="Q82:S82"/>
    <mergeCell ref="B83:C83"/>
    <mergeCell ref="D83:N83"/>
    <mergeCell ref="Q83:S83"/>
    <mergeCell ref="B80:C80"/>
    <mergeCell ref="D80:N80"/>
    <mergeCell ref="Q80:S80"/>
    <mergeCell ref="B81:C81"/>
    <mergeCell ref="D81:N81"/>
    <mergeCell ref="Q81:S81"/>
    <mergeCell ref="B74:C74"/>
    <mergeCell ref="D74:N74"/>
    <mergeCell ref="Q74:S74"/>
    <mergeCell ref="B75:C75"/>
    <mergeCell ref="D75:N75"/>
    <mergeCell ref="Q75:S75"/>
    <mergeCell ref="B76:C76"/>
    <mergeCell ref="D76:N76"/>
    <mergeCell ref="Q76:S76"/>
    <mergeCell ref="B77:C77"/>
    <mergeCell ref="D77:N77"/>
    <mergeCell ref="Q77:S77"/>
    <mergeCell ref="B78:C78"/>
    <mergeCell ref="D78:N78"/>
    <mergeCell ref="Q78:S78"/>
    <mergeCell ref="B79:C79"/>
    <mergeCell ref="D79:N79"/>
    <mergeCell ref="Q79:S79"/>
    <mergeCell ref="B72:C72"/>
    <mergeCell ref="D72:N72"/>
    <mergeCell ref="Q72:S72"/>
    <mergeCell ref="B73:C73"/>
    <mergeCell ref="D73:N73"/>
    <mergeCell ref="Q73:S73"/>
    <mergeCell ref="B67:C67"/>
    <mergeCell ref="D67:N67"/>
    <mergeCell ref="Q67:S67"/>
    <mergeCell ref="B68:C68"/>
    <mergeCell ref="D68:N68"/>
    <mergeCell ref="Q68:S68"/>
    <mergeCell ref="B69:C69"/>
    <mergeCell ref="D69:N69"/>
    <mergeCell ref="Q69:S69"/>
    <mergeCell ref="B71:C71"/>
    <mergeCell ref="D71:N71"/>
    <mergeCell ref="Q71:S71"/>
    <mergeCell ref="B70:C70"/>
    <mergeCell ref="D70:N70"/>
    <mergeCell ref="Q70:S70"/>
    <mergeCell ref="B65:C65"/>
    <mergeCell ref="D65:N65"/>
    <mergeCell ref="Q65:S65"/>
    <mergeCell ref="B66:C66"/>
    <mergeCell ref="D66:N66"/>
    <mergeCell ref="Q66:S66"/>
    <mergeCell ref="B62:C62"/>
    <mergeCell ref="D62:N62"/>
    <mergeCell ref="Q62:S62"/>
    <mergeCell ref="B57:C57"/>
    <mergeCell ref="D57:N57"/>
    <mergeCell ref="Q57:S57"/>
    <mergeCell ref="B55:C55"/>
    <mergeCell ref="D55:N55"/>
    <mergeCell ref="Q55:S55"/>
    <mergeCell ref="B64:C64"/>
    <mergeCell ref="D64:N64"/>
    <mergeCell ref="Q64:S64"/>
    <mergeCell ref="Q58:S58"/>
    <mergeCell ref="D58:N58"/>
    <mergeCell ref="B58:C58"/>
    <mergeCell ref="Q61:S61"/>
    <mergeCell ref="D61:N61"/>
    <mergeCell ref="B61:C61"/>
    <mergeCell ref="Q60:S60"/>
    <mergeCell ref="D60:N60"/>
    <mergeCell ref="B60:C60"/>
    <mergeCell ref="Q59:S59"/>
    <mergeCell ref="D59:N59"/>
    <mergeCell ref="B59:C59"/>
    <mergeCell ref="B63:C63"/>
    <mergeCell ref="D63:N63"/>
    <mergeCell ref="Q63:S63"/>
    <mergeCell ref="B54:C54"/>
    <mergeCell ref="D54:N54"/>
    <mergeCell ref="Q54:S54"/>
    <mergeCell ref="B53:C53"/>
    <mergeCell ref="D53:N53"/>
    <mergeCell ref="Q53:S53"/>
    <mergeCell ref="B56:C56"/>
    <mergeCell ref="D56:N56"/>
    <mergeCell ref="Q56:S56"/>
    <mergeCell ref="B52:C52"/>
    <mergeCell ref="D52:N52"/>
    <mergeCell ref="Q52:S52"/>
    <mergeCell ref="B44:C44"/>
    <mergeCell ref="D44:N44"/>
    <mergeCell ref="Q44:S44"/>
    <mergeCell ref="B45:C45"/>
    <mergeCell ref="D45:N45"/>
    <mergeCell ref="Q45:S45"/>
    <mergeCell ref="B46:C46"/>
    <mergeCell ref="D46:N46"/>
    <mergeCell ref="Q46:S46"/>
    <mergeCell ref="B47:C47"/>
    <mergeCell ref="D47:N47"/>
    <mergeCell ref="Q47:S47"/>
    <mergeCell ref="B50:C50"/>
    <mergeCell ref="D50:N50"/>
    <mergeCell ref="Q50:S50"/>
    <mergeCell ref="B51:C51"/>
    <mergeCell ref="D51:N51"/>
    <mergeCell ref="Q51:S51"/>
    <mergeCell ref="B42:C42"/>
    <mergeCell ref="D42:N42"/>
    <mergeCell ref="Q42:S42"/>
    <mergeCell ref="B43:C43"/>
    <mergeCell ref="D43:N43"/>
    <mergeCell ref="Q43:S43"/>
    <mergeCell ref="B39:C39"/>
    <mergeCell ref="D39:N39"/>
    <mergeCell ref="Q39:S39"/>
    <mergeCell ref="B40:C40"/>
    <mergeCell ref="D40:N40"/>
    <mergeCell ref="Q40:S40"/>
    <mergeCell ref="B41:C41"/>
    <mergeCell ref="D41:N41"/>
    <mergeCell ref="Q41:S41"/>
    <mergeCell ref="B38:C38"/>
    <mergeCell ref="D38:N38"/>
    <mergeCell ref="Q38:S38"/>
    <mergeCell ref="B33:C33"/>
    <mergeCell ref="D33:N33"/>
    <mergeCell ref="Q33:S33"/>
    <mergeCell ref="B34:C34"/>
    <mergeCell ref="D34:N34"/>
    <mergeCell ref="Q34:S34"/>
    <mergeCell ref="B35:C35"/>
    <mergeCell ref="D35:N35"/>
    <mergeCell ref="Q35:S35"/>
    <mergeCell ref="B32:C32"/>
    <mergeCell ref="D32:N32"/>
    <mergeCell ref="Q32:S32"/>
    <mergeCell ref="B31:C31"/>
    <mergeCell ref="D31:N31"/>
    <mergeCell ref="Q31:S31"/>
    <mergeCell ref="B36:C36"/>
    <mergeCell ref="D36:N36"/>
    <mergeCell ref="Q36:S36"/>
    <mergeCell ref="B28:C28"/>
    <mergeCell ref="D28:N28"/>
    <mergeCell ref="Q28:S28"/>
    <mergeCell ref="B30:C30"/>
    <mergeCell ref="D30:N30"/>
    <mergeCell ref="Q30:S30"/>
    <mergeCell ref="B29:C29"/>
    <mergeCell ref="D29:N29"/>
    <mergeCell ref="Q29:S29"/>
    <mergeCell ref="B18:C18"/>
    <mergeCell ref="D18:N18"/>
    <mergeCell ref="Q18:S18"/>
    <mergeCell ref="B22:C22"/>
    <mergeCell ref="D22:N22"/>
    <mergeCell ref="Q22:S22"/>
    <mergeCell ref="B19:C19"/>
    <mergeCell ref="D19:N19"/>
    <mergeCell ref="Q19:S19"/>
    <mergeCell ref="B20:C20"/>
    <mergeCell ref="D20:N20"/>
    <mergeCell ref="Q20:S20"/>
    <mergeCell ref="B21:C21"/>
    <mergeCell ref="D21:N21"/>
    <mergeCell ref="Q21:S21"/>
    <mergeCell ref="B16:C16"/>
    <mergeCell ref="D16:N16"/>
    <mergeCell ref="Q16:S16"/>
    <mergeCell ref="B14:C14"/>
    <mergeCell ref="D14:N14"/>
    <mergeCell ref="Q14:S14"/>
    <mergeCell ref="B17:C17"/>
    <mergeCell ref="D17:N17"/>
    <mergeCell ref="Q17:S17"/>
    <mergeCell ref="B13:C13"/>
    <mergeCell ref="D13:N13"/>
    <mergeCell ref="Q13:S13"/>
    <mergeCell ref="B12:C12"/>
    <mergeCell ref="D12:N12"/>
    <mergeCell ref="Q12:S12"/>
    <mergeCell ref="B15:C15"/>
    <mergeCell ref="D15:N15"/>
    <mergeCell ref="Q15:S15"/>
    <mergeCell ref="A2:X2"/>
    <mergeCell ref="E3:F3"/>
    <mergeCell ref="G3:H3"/>
    <mergeCell ref="I3:J3"/>
    <mergeCell ref="K3:L3"/>
    <mergeCell ref="M3:N3"/>
    <mergeCell ref="Q3:S3"/>
    <mergeCell ref="A4:A5"/>
    <mergeCell ref="B4:C5"/>
    <mergeCell ref="D4:N5"/>
    <mergeCell ref="T4:T5"/>
    <mergeCell ref="U4:U5"/>
    <mergeCell ref="W4:W5"/>
    <mergeCell ref="Q4:S5"/>
    <mergeCell ref="X4:X5"/>
    <mergeCell ref="V4:V5"/>
    <mergeCell ref="O4:O5"/>
    <mergeCell ref="P4:P5"/>
    <mergeCell ref="B6:C6"/>
    <mergeCell ref="D6:N6"/>
    <mergeCell ref="Q6:S6"/>
    <mergeCell ref="B7:C7"/>
    <mergeCell ref="D7:N7"/>
    <mergeCell ref="Q7:S7"/>
    <mergeCell ref="B8:C8"/>
    <mergeCell ref="D8:N8"/>
    <mergeCell ref="Q8:S8"/>
    <mergeCell ref="B11:C11"/>
    <mergeCell ref="D11:N11"/>
    <mergeCell ref="Q11:S11"/>
    <mergeCell ref="B9:C9"/>
    <mergeCell ref="D9:N9"/>
    <mergeCell ref="Q9:S9"/>
    <mergeCell ref="B10:C10"/>
    <mergeCell ref="D10:N10"/>
    <mergeCell ref="Q10:S10"/>
    <mergeCell ref="B23:C23"/>
    <mergeCell ref="D23:N23"/>
    <mergeCell ref="Q23:S23"/>
    <mergeCell ref="B37:C37"/>
    <mergeCell ref="D37:N37"/>
    <mergeCell ref="Q37:S37"/>
    <mergeCell ref="B49:C49"/>
    <mergeCell ref="B48:C48"/>
    <mergeCell ref="D48:N48"/>
    <mergeCell ref="D49:N49"/>
    <mergeCell ref="Q48:S48"/>
    <mergeCell ref="Q49:S49"/>
    <mergeCell ref="B24:C24"/>
    <mergeCell ref="D24:N24"/>
    <mergeCell ref="Q24:S24"/>
    <mergeCell ref="B25:C25"/>
    <mergeCell ref="D25:N25"/>
    <mergeCell ref="Q25:S25"/>
    <mergeCell ref="B26:C26"/>
    <mergeCell ref="D26:N26"/>
    <mergeCell ref="Q26:S26"/>
    <mergeCell ref="B27:C27"/>
    <mergeCell ref="D27:N27"/>
    <mergeCell ref="Q27:S27"/>
  </mergeCells>
  <pageMargins left="0.25" right="0.25" top="0.75" bottom="0.75" header="0.25" footer="0.25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Андрей Сергеевич Душкин</cp:lastModifiedBy>
  <cp:lastPrinted>2021-04-29T07:35:46Z</cp:lastPrinted>
  <dcterms:created xsi:type="dcterms:W3CDTF">2021-04-12T14:52:46Z</dcterms:created>
  <dcterms:modified xsi:type="dcterms:W3CDTF">2021-04-30T10:53:33Z</dcterms:modified>
</cp:coreProperties>
</file>