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90" windowWidth="27255" windowHeight="11100"/>
  </bookViews>
  <sheets>
    <sheet name="Результат 1" sheetId="1" r:id="rId1"/>
  </sheets>
  <definedNames>
    <definedName name="_xlnm.Print_Titles" localSheetId="0">'Результат 1'!$4:$5</definedName>
    <definedName name="_xlnm.Print_Area" localSheetId="0">'Результат 1'!$A$1:$L$94</definedName>
  </definedNames>
  <calcPr calcId="145621"/>
</workbook>
</file>

<file path=xl/calcChain.xml><?xml version="1.0" encoding="utf-8"?>
<calcChain xmlns="http://schemas.openxmlformats.org/spreadsheetml/2006/main">
  <c r="K79" i="1" l="1"/>
  <c r="E57" i="1"/>
  <c r="K59" i="1"/>
  <c r="E64" i="1"/>
  <c r="E10" i="1"/>
  <c r="E9" i="1" s="1"/>
  <c r="E17" i="1"/>
  <c r="E24" i="1"/>
  <c r="E22" i="1" s="1"/>
  <c r="E27" i="1"/>
  <c r="E33" i="1"/>
  <c r="E39" i="1"/>
  <c r="E41" i="1"/>
  <c r="E51" i="1"/>
  <c r="E77" i="1"/>
  <c r="E75" i="1" s="1"/>
  <c r="E86" i="1"/>
  <c r="E85" i="1" s="1"/>
  <c r="K11" i="1"/>
  <c r="L11" i="1"/>
  <c r="K12" i="1"/>
  <c r="L12" i="1"/>
  <c r="K13" i="1"/>
  <c r="L13" i="1"/>
  <c r="K14" i="1"/>
  <c r="L14" i="1"/>
  <c r="K15" i="1"/>
  <c r="L15" i="1"/>
  <c r="K16" i="1"/>
  <c r="L16" i="1"/>
  <c r="K18" i="1"/>
  <c r="L18" i="1"/>
  <c r="K19" i="1"/>
  <c r="L19" i="1"/>
  <c r="K20" i="1"/>
  <c r="L20" i="1"/>
  <c r="K21" i="1"/>
  <c r="L21" i="1"/>
  <c r="K23" i="1"/>
  <c r="L23" i="1"/>
  <c r="K25" i="1"/>
  <c r="L25" i="1"/>
  <c r="K26" i="1"/>
  <c r="L26" i="1"/>
  <c r="K28" i="1"/>
  <c r="L28" i="1"/>
  <c r="K29" i="1"/>
  <c r="L29" i="1"/>
  <c r="K30" i="1"/>
  <c r="L30" i="1"/>
  <c r="K34" i="1"/>
  <c r="L34" i="1"/>
  <c r="K35" i="1"/>
  <c r="L35" i="1"/>
  <c r="K36" i="1"/>
  <c r="L36" i="1"/>
  <c r="K37" i="1"/>
  <c r="L37" i="1"/>
  <c r="K38" i="1"/>
  <c r="L38" i="1"/>
  <c r="K40" i="1"/>
  <c r="L40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2" i="1"/>
  <c r="L52" i="1"/>
  <c r="K53" i="1"/>
  <c r="L53" i="1"/>
  <c r="K54" i="1"/>
  <c r="L54" i="1"/>
  <c r="K55" i="1"/>
  <c r="L55" i="1"/>
  <c r="K56" i="1"/>
  <c r="L56" i="1"/>
  <c r="K58" i="1"/>
  <c r="L58" i="1"/>
  <c r="L59" i="1"/>
  <c r="K60" i="1"/>
  <c r="L60" i="1"/>
  <c r="K61" i="1"/>
  <c r="L61" i="1"/>
  <c r="L62" i="1"/>
  <c r="K63" i="1"/>
  <c r="L63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6" i="1"/>
  <c r="L76" i="1"/>
  <c r="K78" i="1"/>
  <c r="L78" i="1"/>
  <c r="L79" i="1"/>
  <c r="K80" i="1"/>
  <c r="L80" i="1"/>
  <c r="K81" i="1"/>
  <c r="L81" i="1"/>
  <c r="K82" i="1"/>
  <c r="L82" i="1"/>
  <c r="K83" i="1"/>
  <c r="L83" i="1"/>
  <c r="K84" i="1"/>
  <c r="L84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62" i="1" l="1"/>
  <c r="E50" i="1"/>
  <c r="E32" i="1"/>
  <c r="E8" i="1"/>
  <c r="J11" i="1"/>
  <c r="J12" i="1"/>
  <c r="J13" i="1"/>
  <c r="J14" i="1"/>
  <c r="J15" i="1"/>
  <c r="J16" i="1"/>
  <c r="J18" i="1"/>
  <c r="J19" i="1"/>
  <c r="J20" i="1"/>
  <c r="J21" i="1"/>
  <c r="J23" i="1"/>
  <c r="J25" i="1"/>
  <c r="J26" i="1"/>
  <c r="J28" i="1"/>
  <c r="J29" i="1"/>
  <c r="J30" i="1"/>
  <c r="J34" i="1"/>
  <c r="J35" i="1"/>
  <c r="J36" i="1"/>
  <c r="J37" i="1"/>
  <c r="J38" i="1"/>
  <c r="J40" i="1"/>
  <c r="J42" i="1"/>
  <c r="J43" i="1"/>
  <c r="J44" i="1"/>
  <c r="J45" i="1"/>
  <c r="J46" i="1"/>
  <c r="J47" i="1"/>
  <c r="J48" i="1"/>
  <c r="J49" i="1"/>
  <c r="J52" i="1"/>
  <c r="J53" i="1"/>
  <c r="J54" i="1"/>
  <c r="J55" i="1"/>
  <c r="J56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6" i="1"/>
  <c r="J78" i="1"/>
  <c r="J79" i="1"/>
  <c r="J80" i="1"/>
  <c r="J81" i="1"/>
  <c r="J82" i="1"/>
  <c r="J83" i="1"/>
  <c r="J84" i="1"/>
  <c r="J87" i="1"/>
  <c r="J88" i="1"/>
  <c r="J89" i="1"/>
  <c r="J90" i="1"/>
  <c r="J91" i="1"/>
  <c r="J92" i="1"/>
  <c r="J93" i="1"/>
  <c r="I11" i="1"/>
  <c r="I12" i="1"/>
  <c r="I13" i="1"/>
  <c r="I14" i="1"/>
  <c r="I15" i="1"/>
  <c r="I16" i="1"/>
  <c r="I18" i="1"/>
  <c r="I19" i="1"/>
  <c r="I20" i="1"/>
  <c r="I21" i="1"/>
  <c r="I23" i="1"/>
  <c r="I25" i="1"/>
  <c r="I26" i="1"/>
  <c r="I28" i="1"/>
  <c r="I29" i="1"/>
  <c r="I30" i="1"/>
  <c r="I34" i="1"/>
  <c r="I35" i="1"/>
  <c r="I36" i="1"/>
  <c r="I37" i="1"/>
  <c r="I38" i="1"/>
  <c r="I40" i="1"/>
  <c r="I42" i="1"/>
  <c r="I43" i="1"/>
  <c r="I44" i="1"/>
  <c r="I45" i="1"/>
  <c r="I46" i="1"/>
  <c r="I47" i="1"/>
  <c r="I48" i="1"/>
  <c r="I49" i="1"/>
  <c r="I52" i="1"/>
  <c r="I53" i="1"/>
  <c r="I54" i="1"/>
  <c r="I55" i="1"/>
  <c r="I56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6" i="1"/>
  <c r="I78" i="1"/>
  <c r="I79" i="1"/>
  <c r="I80" i="1"/>
  <c r="I81" i="1"/>
  <c r="I82" i="1"/>
  <c r="I83" i="1"/>
  <c r="I84" i="1"/>
  <c r="I87" i="1"/>
  <c r="I88" i="1"/>
  <c r="I89" i="1"/>
  <c r="I90" i="1"/>
  <c r="I91" i="1"/>
  <c r="I92" i="1"/>
  <c r="I93" i="1"/>
  <c r="E31" i="1" l="1"/>
  <c r="H10" i="1"/>
  <c r="E7" i="1" l="1"/>
  <c r="H51" i="1"/>
  <c r="F51" i="1"/>
  <c r="K51" i="1" s="1"/>
  <c r="G51" i="1"/>
  <c r="I51" i="1" s="1"/>
  <c r="F86" i="1"/>
  <c r="K86" i="1" s="1"/>
  <c r="F77" i="1"/>
  <c r="K77" i="1" s="1"/>
  <c r="F64" i="1"/>
  <c r="K64" i="1" s="1"/>
  <c r="F57" i="1"/>
  <c r="K57" i="1" s="1"/>
  <c r="F41" i="1"/>
  <c r="K41" i="1" s="1"/>
  <c r="F39" i="1"/>
  <c r="K39" i="1" s="1"/>
  <c r="F33" i="1"/>
  <c r="K33" i="1" s="1"/>
  <c r="F27" i="1"/>
  <c r="K27" i="1" s="1"/>
  <c r="F24" i="1"/>
  <c r="K24" i="1" s="1"/>
  <c r="F17" i="1"/>
  <c r="K17" i="1" s="1"/>
  <c r="F10" i="1"/>
  <c r="L51" i="1" l="1"/>
  <c r="J10" i="1"/>
  <c r="K10" i="1"/>
  <c r="E94" i="1"/>
  <c r="J51" i="1"/>
  <c r="F85" i="1"/>
  <c r="K85" i="1" s="1"/>
  <c r="F75" i="1"/>
  <c r="K75" i="1" s="1"/>
  <c r="F22" i="1"/>
  <c r="K22" i="1" s="1"/>
  <c r="F9" i="1"/>
  <c r="F50" i="1"/>
  <c r="K50" i="1" s="1"/>
  <c r="F32" i="1"/>
  <c r="K32" i="1" s="1"/>
  <c r="F8" i="1" l="1"/>
  <c r="K8" i="1" s="1"/>
  <c r="K9" i="1"/>
  <c r="F31" i="1"/>
  <c r="K31" i="1" s="1"/>
  <c r="F7" i="1" l="1"/>
  <c r="K7" i="1" s="1"/>
  <c r="F94" i="1" l="1"/>
  <c r="K94" i="1" s="1"/>
  <c r="G10" i="1" l="1"/>
  <c r="I10" i="1" l="1"/>
  <c r="L10" i="1"/>
  <c r="H41" i="1"/>
  <c r="J41" i="1" l="1"/>
  <c r="G41" i="1"/>
  <c r="I41" i="1" s="1"/>
  <c r="L41" i="1" l="1"/>
  <c r="G9" i="1"/>
  <c r="G17" i="1"/>
  <c r="I17" i="1" s="1"/>
  <c r="G24" i="1"/>
  <c r="I24" i="1" s="1"/>
  <c r="G27" i="1"/>
  <c r="I27" i="1" s="1"/>
  <c r="G33" i="1"/>
  <c r="I33" i="1" s="1"/>
  <c r="G39" i="1"/>
  <c r="I39" i="1" s="1"/>
  <c r="G57" i="1"/>
  <c r="I57" i="1" s="1"/>
  <c r="G64" i="1"/>
  <c r="I64" i="1" s="1"/>
  <c r="G77" i="1"/>
  <c r="I77" i="1" s="1"/>
  <c r="G86" i="1"/>
  <c r="I86" i="1" l="1"/>
  <c r="I9" i="1"/>
  <c r="G22" i="1"/>
  <c r="I22" i="1" s="1"/>
  <c r="G75" i="1"/>
  <c r="I75" i="1" s="1"/>
  <c r="G85" i="1"/>
  <c r="G50" i="1"/>
  <c r="I50" i="1" s="1"/>
  <c r="G32" i="1"/>
  <c r="I32" i="1" s="1"/>
  <c r="H86" i="1"/>
  <c r="J86" i="1" s="1"/>
  <c r="H77" i="1"/>
  <c r="H64" i="1"/>
  <c r="H57" i="1"/>
  <c r="H39" i="1"/>
  <c r="H33" i="1"/>
  <c r="H27" i="1"/>
  <c r="H24" i="1"/>
  <c r="H17" i="1"/>
  <c r="J17" i="1" l="1"/>
  <c r="L17" i="1"/>
  <c r="J27" i="1"/>
  <c r="L27" i="1"/>
  <c r="J39" i="1"/>
  <c r="L39" i="1"/>
  <c r="J64" i="1"/>
  <c r="L64" i="1"/>
  <c r="J24" i="1"/>
  <c r="L24" i="1"/>
  <c r="J33" i="1"/>
  <c r="L33" i="1"/>
  <c r="J57" i="1"/>
  <c r="L57" i="1"/>
  <c r="J77" i="1"/>
  <c r="L77" i="1"/>
  <c r="L86" i="1"/>
  <c r="I85" i="1"/>
  <c r="G8" i="1"/>
  <c r="I8" i="1" s="1"/>
  <c r="H75" i="1"/>
  <c r="G31" i="1"/>
  <c r="I31" i="1" s="1"/>
  <c r="H85" i="1"/>
  <c r="J85" i="1" s="1"/>
  <c r="H32" i="1"/>
  <c r="H9" i="1"/>
  <c r="L9" i="1" s="1"/>
  <c r="H22" i="1"/>
  <c r="H50" i="1"/>
  <c r="J50" i="1" l="1"/>
  <c r="L50" i="1"/>
  <c r="L85" i="1"/>
  <c r="J22" i="1"/>
  <c r="L22" i="1"/>
  <c r="J32" i="1"/>
  <c r="L32" i="1"/>
  <c r="J75" i="1"/>
  <c r="L75" i="1"/>
  <c r="J9" i="1"/>
  <c r="H8" i="1"/>
  <c r="G7" i="1"/>
  <c r="H31" i="1"/>
  <c r="J8" i="1" l="1"/>
  <c r="L8" i="1"/>
  <c r="J31" i="1"/>
  <c r="L31" i="1"/>
  <c r="I7" i="1"/>
  <c r="G94" i="1"/>
  <c r="H7" i="1"/>
  <c r="L7" i="1" s="1"/>
  <c r="I94" i="1" l="1"/>
  <c r="J7" i="1"/>
  <c r="H94" i="1"/>
  <c r="J94" i="1" s="1"/>
  <c r="L94" i="1" l="1"/>
</calcChain>
</file>

<file path=xl/sharedStrings.xml><?xml version="1.0" encoding="utf-8"?>
<sst xmlns="http://schemas.openxmlformats.org/spreadsheetml/2006/main" count="272" uniqueCount="192">
  <si>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</si>
  <si>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</si>
  <si>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</si>
  <si>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</si>
  <si>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</si>
  <si>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</si>
  <si>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</si>
  <si>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</si>
  <si>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</si>
  <si>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</si>
  <si>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</si>
  <si>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</si>
  <si>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</si>
  <si>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</si>
  <si>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</si>
  <si>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</si>
  <si>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</si>
  <si>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</si>
  <si>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</si>
  <si>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</si>
  <si>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</si>
  <si>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</si>
  <si>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</si>
  <si>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</si>
  <si>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</si>
  <si>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</si>
  <si>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</si>
  <si>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</si>
  <si>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</si>
  <si>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</si>
  <si>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</si>
  <si>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</si>
  <si>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</si>
  <si>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</si>
  <si>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</si>
  <si>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</si>
  <si>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</si>
  <si>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</si>
  <si>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</si>
  <si>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</si>
  <si>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</si>
  <si>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</si>
  <si>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</si>
  <si>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</si>
  <si>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</si>
  <si>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</si>
  <si>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</si>
  <si>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</si>
  <si>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</si>
  <si>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080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</si>
  <si>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</si>
  <si>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</si>
  <si>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</si>
  <si>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</si>
  <si>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</si>
  <si>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</si>
  <si>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</si>
  <si>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</si>
  <si>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</si>
  <si>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</si>
  <si>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</si>
  <si>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</si>
  <si>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</si>
  <si>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</si>
  <si>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</si>
  <si>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</si>
  <si>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1 11 09 044 04 0003 120</t>
  </si>
  <si>
    <t>1 11 09 044 04 0001 120</t>
  </si>
  <si>
    <t>1 11 09 044 04 0002 120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</si>
  <si>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</si>
  <si>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</si>
  <si>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</si>
  <si>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</si>
  <si>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</si>
  <si>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</si>
  <si>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</si>
  <si>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</si>
  <si>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</si>
  <si>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</si>
  <si>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</si>
  <si>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</si>
  <si>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</si>
  <si>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</si>
  <si>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</si>
  <si>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</si>
  <si>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</si>
  <si>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</si>
  <si>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1 13 02 994 04 0020 130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</si>
  <si>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</si>
  <si>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</si>
  <si>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</si>
  <si>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</si>
  <si>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</si>
  <si>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1 13 02 994 04 0004 130</t>
  </si>
  <si>
    <t>1 14 00 000 00 0000 000</t>
  </si>
  <si>
    <t>ДОХОДЫ ОТ ПРОДАЖИ МАТЕРИАЛЬНЫХ И НЕМАТЕРИАЛЬНЫХ АКТИВОВ</t>
  </si>
  <si>
    <t>1 14 01 040 04 0000 410</t>
  </si>
  <si>
    <t>Доходы от продажи квартир, находящихся в собственности городских округов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</si>
  <si>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</si>
  <si>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</si>
  <si>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</si>
  <si>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</si>
  <si>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</si>
  <si>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</si>
  <si>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</si>
  <si>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</si>
  <si>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</si>
  <si>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</si>
  <si>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</si>
  <si>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</si>
  <si>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</si>
  <si>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</si>
  <si>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</si>
  <si>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</si>
  <si>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</si>
  <si>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</si>
  <si>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</si>
  <si>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</si>
  <si>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1 17 05 000 00 0000 180</t>
  </si>
  <si>
    <t>Прочие неналоговые доходы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</si>
  <si>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</si>
  <si>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</si>
  <si>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</si>
  <si>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</si>
  <si>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</si>
  <si>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</si>
  <si>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</si>
  <si>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</si>
  <si>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</si>
  <si>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</si>
  <si>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1 17 15 000 00 0000 150</t>
  </si>
  <si>
    <t>Инициативные платежи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</si>
  <si>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</si>
  <si>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</si>
  <si>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</si>
  <si>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</si>
  <si>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</si>
  <si>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</si>
  <si>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</si>
  <si>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</si>
  <si>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</si>
  <si>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</si>
  <si>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</si>
  <si>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</si>
  <si>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</si>
  <si>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</si>
  <si>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</si>
  <si>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</si>
  <si>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</si>
  <si>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</si>
  <si>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</si>
  <si>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НАЛОГОВЫЕ ДОХОДЫ</t>
  </si>
  <si>
    <t>1 09 00 000 00 0000 000</t>
  </si>
  <si>
    <t>ЗАДОЛЖЕННОСТЬ И ПЕПЕРАСЧЕТЫ ПО ОТМЕНЕННЫМ НАЛОГАМ, СБОРАМИ ИНЫМ ОБЯЗАТЕЛЬНЫМ ПЛАТЕЖАМ</t>
  </si>
  <si>
    <t>НЕНАЛОГОВЫЕ ДОХОДЫ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</si>
  <si>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</si>
  <si>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</si>
  <si>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1 13 02064 04 0000 130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</si>
  <si>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</si>
  <si>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</si>
  <si>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</si>
  <si>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1 05 03 000 01 0000 110</t>
  </si>
  <si>
    <t>Единый сельскохозяйственный налог</t>
  </si>
  <si>
    <t>1 17 05 040 04 0020 180</t>
  </si>
  <si>
    <t>Прочие неналоговые доходы бюджетов городских округов (прочие доходы)</t>
  </si>
  <si>
    <t>Прочие доходы от компенсации затрат бюджетов городских округов (прочие доходы)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</si>
  <si>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</si>
  <si>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</si>
  <si>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1 14 02 048 04 0000 410</t>
  </si>
  <si>
    <t xml:space="preserve"> Доходы от реализации недвижимого имущества бюджетных, автономных учреждений, находящегося в собственности городских округов, в части реализации основных средств</t>
  </si>
  <si>
    <t>1 11 09 044 04 0005 120</t>
  </si>
  <si>
    <t>1 11 09 044 04 0006 120</t>
  </si>
  <si>
    <t>1 11 09 044 04 0007 120</t>
  </si>
  <si>
    <t>Плата за пользование жилым помещением, предоставленным по договору коммерческого найма жилого помещения муниципального жилого фонда</t>
  </si>
  <si>
    <t>Плата за пользование жилым помещением, предоставленным по договору социального найма жилого помещения муниципального жилого фонда</t>
  </si>
  <si>
    <t>Плата за установку и эксплуатацию рекламной конструкции</t>
  </si>
  <si>
    <t>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</t>
  </si>
  <si>
    <t>Плата по договору на право размещения временных конструкций и площадок для реализации рассады, саженцев, плодоовощных культур, цветов и сопутствующих товаров на территории Одинцовского городского округа</t>
  </si>
  <si>
    <t>Плата по договору на право размещения летнего кафе при стационарном предприятии общественного питания в период весенне-летней торговли на территории Одинцовского городского округа</t>
  </si>
  <si>
    <t xml:space="preserve">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рекламной конструкции), (плата за размещение нестационарных торговых объектов)</t>
  </si>
  <si>
    <t>1 11 09 080 04 0000 120</t>
  </si>
  <si>
    <t>План на 2020 год</t>
  </si>
  <si>
    <t>Исполнение за 9 месяцев 2020</t>
  </si>
  <si>
    <t>План на 2021 год</t>
  </si>
  <si>
    <t>Исполнение за 9 месяцев 2021</t>
  </si>
  <si>
    <t>Отклонение исполнения 9 месяцев 2020 от 9 месяцев 2021</t>
  </si>
  <si>
    <t>Отклонение плана 2020 от 2021</t>
  </si>
  <si>
    <t>% исполнения плана 2020</t>
  </si>
  <si>
    <t>% исполнения плана 2021</t>
  </si>
  <si>
    <t>8=6-4</t>
  </si>
  <si>
    <t>9=7-5</t>
  </si>
  <si>
    <t>ИСПОЛНЕНИЕ БЮДЖЕТА ОДИНЦОВСКОГО ГОРОДСКОГО ОКРУГА МОСКОВСКОЙ ОБЛАСТИ ПО ДОХОДАМ В РАЗРЕЗЕ ВИДОВ ДОХОДОВ ЗА 9 МЕСЯЦЕВ 2021 ГОДА В СРАВНЕНИИ С 9 МЕСЯЦАМИ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</si>
</sst>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/>
    <xf numFmtId="4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/>
    <xf numFmtId="0" fontId="0" fillId="2" borderId="0" xfId="0" applyFill="1"/>
    <xf numFmtId="3" fontId="0" fillId="0" borderId="0" xfId="0" applyNumberFormat="1"/>
    <xf numFmtId="3" fontId="6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view="pageBreakPreview" zoomScaleNormal="100" zoomScaleSheetLayoutView="100" workbookViewId="0">
      <pane ySplit="5" topLeftCell="A6" activePane="bottomLeft" state="frozen"/>
      <selection pane="bottomLeft" activeCell="A2" sqref="A2:L2"/>
    </sheetView>
  </sheetViews>
  <sheetFormatPr defaultRowHeight="15" x14ac:dyDescent="0.25"/>
  <cols>
    <col min="1" max="1" width="0.42578125" customWidth="1"/>
    <col min="2" max="2" width="5.85546875" bestFit="1" customWidth="1"/>
    <col min="3" max="3" width="18.42578125" bestFit="1" customWidth="1"/>
    <col min="4" max="4" width="64.5703125" customWidth="1"/>
    <col min="5" max="5" width="11.140625" bestFit="1" customWidth="1"/>
    <col min="6" max="6" width="11.140625" customWidth="1"/>
    <col min="7" max="7" width="12.5703125" customWidth="1"/>
    <col min="8" max="8" width="11.42578125" customWidth="1"/>
    <col min="9" max="9" width="10.7109375" style="4" customWidth="1"/>
    <col min="10" max="10" width="12.7109375" customWidth="1"/>
    <col min="11" max="11" width="12" customWidth="1"/>
    <col min="12" max="12" width="11.28515625" customWidth="1"/>
  </cols>
  <sheetData>
    <row r="1" spans="1:12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5.25" customHeight="1" x14ac:dyDescent="0.25">
      <c r="A2" s="27" t="s">
        <v>191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3"/>
      <c r="B3" s="3"/>
      <c r="C3" s="3"/>
      <c r="D3" s="3"/>
      <c r="E3" s="3"/>
      <c r="F3" s="3"/>
      <c r="G3" s="2"/>
    </row>
    <row r="4" spans="1:12" ht="27" customHeight="1" x14ac:dyDescent="0.25">
      <c r="B4" s="30" t="s">
        <v>0</v>
      </c>
      <c r="C4" s="31" t="s">
        <v>1</v>
      </c>
      <c r="D4" s="31" t="s">
        <v>2</v>
      </c>
      <c r="E4" s="30" t="s">
        <v>181</v>
      </c>
      <c r="F4" s="24" t="s">
        <v>182</v>
      </c>
      <c r="G4" s="24" t="s">
        <v>183</v>
      </c>
      <c r="H4" s="24" t="s">
        <v>184</v>
      </c>
      <c r="I4" s="24" t="s">
        <v>186</v>
      </c>
      <c r="J4" s="24" t="s">
        <v>185</v>
      </c>
      <c r="K4" s="25" t="s">
        <v>187</v>
      </c>
      <c r="L4" s="24" t="s">
        <v>188</v>
      </c>
    </row>
    <row r="5" spans="1:12" ht="59.25" customHeight="1" x14ac:dyDescent="0.25">
      <c r="B5" s="30"/>
      <c r="C5" s="31"/>
      <c r="D5" s="31"/>
      <c r="E5" s="30"/>
      <c r="F5" s="24"/>
      <c r="G5" s="24"/>
      <c r="H5" s="24"/>
      <c r="I5" s="24"/>
      <c r="J5" s="24"/>
      <c r="K5" s="25"/>
      <c r="L5" s="24"/>
    </row>
    <row r="6" spans="1:12" x14ac:dyDescent="0.25"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21" t="s">
        <v>189</v>
      </c>
      <c r="J6" s="21" t="s">
        <v>190</v>
      </c>
      <c r="K6" s="8">
        <v>10</v>
      </c>
      <c r="L6" s="8">
        <v>11</v>
      </c>
    </row>
    <row r="7" spans="1:12" ht="15" customHeight="1" x14ac:dyDescent="0.25">
      <c r="B7" s="9" t="s">
        <v>3</v>
      </c>
      <c r="C7" s="9" t="s">
        <v>4</v>
      </c>
      <c r="D7" s="10" t="s">
        <v>5</v>
      </c>
      <c r="E7" s="6">
        <f>E8+E31</f>
        <v>11175593</v>
      </c>
      <c r="F7" s="6">
        <f>F8+F31</f>
        <v>7591203</v>
      </c>
      <c r="G7" s="6">
        <f>G8+G31</f>
        <v>13189803</v>
      </c>
      <c r="H7" s="6">
        <f>H8+H31</f>
        <v>9471002</v>
      </c>
      <c r="I7" s="6">
        <f>G7-E7</f>
        <v>2014210</v>
      </c>
      <c r="J7" s="15">
        <f>H7-F7</f>
        <v>1879799</v>
      </c>
      <c r="K7" s="22">
        <f>F7/E7*100</f>
        <v>67.926623669992281</v>
      </c>
      <c r="L7" s="23">
        <f>H7/G7*100</f>
        <v>71.805484888591593</v>
      </c>
    </row>
    <row r="8" spans="1:12" ht="16.5" hidden="1" customHeight="1" x14ac:dyDescent="0.25">
      <c r="B8" s="9"/>
      <c r="C8" s="9"/>
      <c r="D8" s="11" t="s">
        <v>151</v>
      </c>
      <c r="E8" s="6">
        <f t="shared" ref="E8:F8" si="0">E9+E16+E17+E22+E27+E30</f>
        <v>8886618</v>
      </c>
      <c r="F8" s="6">
        <f t="shared" si="0"/>
        <v>5828475</v>
      </c>
      <c r="G8" s="6">
        <f t="shared" ref="G8" si="1">G9+G16+G17+G22+G27+G30</f>
        <v>11094854</v>
      </c>
      <c r="H8" s="6">
        <f t="shared" ref="H8" si="2">H9+H16+H17+H22+H27+H30</f>
        <v>7593332</v>
      </c>
      <c r="I8" s="6">
        <f t="shared" ref="I8:I70" si="3">G8-E8</f>
        <v>2208236</v>
      </c>
      <c r="J8" s="15">
        <f t="shared" ref="J8:J70" si="4">H8-F8</f>
        <v>1764857</v>
      </c>
      <c r="K8" s="22">
        <f t="shared" ref="K8:K71" si="5">F8/E8*100</f>
        <v>65.587099614273953</v>
      </c>
      <c r="L8" s="23">
        <f t="shared" ref="L8:L71" si="6">H8/G8*100</f>
        <v>68.440125485202415</v>
      </c>
    </row>
    <row r="9" spans="1:12" ht="15" customHeight="1" x14ac:dyDescent="0.25">
      <c r="B9" s="9" t="s">
        <v>3</v>
      </c>
      <c r="C9" s="9" t="s">
        <v>6</v>
      </c>
      <c r="D9" s="10" t="s">
        <v>7</v>
      </c>
      <c r="E9" s="6">
        <f t="shared" ref="E9:F9" si="7">E10</f>
        <v>3045087</v>
      </c>
      <c r="F9" s="6">
        <f t="shared" si="7"/>
        <v>2392171</v>
      </c>
      <c r="G9" s="6">
        <f t="shared" ref="G9:H9" si="8">G10</f>
        <v>4193579</v>
      </c>
      <c r="H9" s="6">
        <f t="shared" si="8"/>
        <v>3176876</v>
      </c>
      <c r="I9" s="6">
        <f t="shared" si="3"/>
        <v>1148492</v>
      </c>
      <c r="J9" s="15">
        <f t="shared" si="4"/>
        <v>784705</v>
      </c>
      <c r="K9" s="22">
        <f t="shared" si="5"/>
        <v>78.55837944860032</v>
      </c>
      <c r="L9" s="23">
        <f t="shared" si="6"/>
        <v>75.755720829391791</v>
      </c>
    </row>
    <row r="10" spans="1:12" ht="15" customHeight="1" x14ac:dyDescent="0.25">
      <c r="B10" s="9" t="s">
        <v>3</v>
      </c>
      <c r="C10" s="9" t="s">
        <v>8</v>
      </c>
      <c r="D10" s="10" t="s">
        <v>9</v>
      </c>
      <c r="E10" s="6">
        <f t="shared" ref="E10:F10" si="9">SUM(E11:E14)</f>
        <v>3045087</v>
      </c>
      <c r="F10" s="6">
        <f t="shared" si="9"/>
        <v>2392171</v>
      </c>
      <c r="G10" s="6">
        <f>SUM(G11:G15)</f>
        <v>4193579</v>
      </c>
      <c r="H10" s="6">
        <f>SUM(H11:H15)</f>
        <v>3176876</v>
      </c>
      <c r="I10" s="6">
        <f t="shared" si="3"/>
        <v>1148492</v>
      </c>
      <c r="J10" s="15">
        <f t="shared" si="4"/>
        <v>784705</v>
      </c>
      <c r="K10" s="22">
        <f t="shared" si="5"/>
        <v>78.55837944860032</v>
      </c>
      <c r="L10" s="23">
        <f t="shared" si="6"/>
        <v>75.755720829391791</v>
      </c>
    </row>
    <row r="11" spans="1:12" ht="45.75" customHeight="1" x14ac:dyDescent="0.25">
      <c r="B11" s="12" t="s">
        <v>3</v>
      </c>
      <c r="C11" s="12" t="s">
        <v>10</v>
      </c>
      <c r="D11" s="13" t="s">
        <v>11</v>
      </c>
      <c r="E11" s="7">
        <v>2261063</v>
      </c>
      <c r="F11" s="7">
        <v>1603866</v>
      </c>
      <c r="G11" s="14">
        <v>3050214</v>
      </c>
      <c r="H11" s="14">
        <v>1988298</v>
      </c>
      <c r="I11" s="6">
        <f t="shared" si="3"/>
        <v>789151</v>
      </c>
      <c r="J11" s="15">
        <f t="shared" si="4"/>
        <v>384432</v>
      </c>
      <c r="K11" s="22">
        <f t="shared" si="5"/>
        <v>70.934157960216055</v>
      </c>
      <c r="L11" s="23">
        <f t="shared" si="6"/>
        <v>65.18552468777601</v>
      </c>
    </row>
    <row r="12" spans="1:12" ht="23.25" customHeight="1" x14ac:dyDescent="0.25">
      <c r="B12" s="12" t="s">
        <v>3</v>
      </c>
      <c r="C12" s="12" t="s">
        <v>12</v>
      </c>
      <c r="D12" s="13" t="s">
        <v>13</v>
      </c>
      <c r="E12" s="7">
        <v>767392</v>
      </c>
      <c r="F12" s="7">
        <v>771674</v>
      </c>
      <c r="G12" s="14">
        <v>988435</v>
      </c>
      <c r="H12" s="14">
        <v>994835</v>
      </c>
      <c r="I12" s="6">
        <f t="shared" si="3"/>
        <v>221043</v>
      </c>
      <c r="J12" s="15">
        <f t="shared" si="4"/>
        <v>223161</v>
      </c>
      <c r="K12" s="22">
        <f t="shared" si="5"/>
        <v>100.55799382844752</v>
      </c>
      <c r="L12" s="23">
        <f t="shared" si="6"/>
        <v>100.64748820104508</v>
      </c>
    </row>
    <row r="13" spans="1:12" ht="57" customHeight="1" x14ac:dyDescent="0.25">
      <c r="B13" s="12" t="s">
        <v>3</v>
      </c>
      <c r="C13" s="12" t="s">
        <v>14</v>
      </c>
      <c r="D13" s="13" t="s">
        <v>15</v>
      </c>
      <c r="E13" s="7">
        <v>16632</v>
      </c>
      <c r="F13" s="7">
        <v>16631</v>
      </c>
      <c r="G13" s="14">
        <v>6586</v>
      </c>
      <c r="H13" s="14">
        <v>6586</v>
      </c>
      <c r="I13" s="6">
        <f t="shared" si="3"/>
        <v>-10046</v>
      </c>
      <c r="J13" s="15">
        <f t="shared" si="4"/>
        <v>-10045</v>
      </c>
      <c r="K13" s="22">
        <f t="shared" si="5"/>
        <v>99.99398749398749</v>
      </c>
      <c r="L13" s="23">
        <f t="shared" si="6"/>
        <v>100</v>
      </c>
    </row>
    <row r="14" spans="1:12" ht="57" customHeight="1" x14ac:dyDescent="0.25">
      <c r="B14" s="12" t="s">
        <v>3</v>
      </c>
      <c r="C14" s="12" t="s">
        <v>16</v>
      </c>
      <c r="D14" s="13" t="s">
        <v>17</v>
      </c>
      <c r="E14" s="7">
        <v>0</v>
      </c>
      <c r="F14" s="7">
        <v>0</v>
      </c>
      <c r="G14" s="14">
        <v>137093</v>
      </c>
      <c r="H14" s="14">
        <v>175907</v>
      </c>
      <c r="I14" s="6">
        <f t="shared" si="3"/>
        <v>137093</v>
      </c>
      <c r="J14" s="15">
        <f t="shared" si="4"/>
        <v>175907</v>
      </c>
      <c r="K14" s="22" t="e">
        <f t="shared" si="5"/>
        <v>#DIV/0!</v>
      </c>
      <c r="L14" s="23">
        <f t="shared" si="6"/>
        <v>128.31216765261536</v>
      </c>
    </row>
    <row r="15" spans="1:12" ht="57" customHeight="1" x14ac:dyDescent="0.25">
      <c r="B15" s="12" t="s">
        <v>3</v>
      </c>
      <c r="C15" s="12" t="s">
        <v>166</v>
      </c>
      <c r="D15" s="13" t="s">
        <v>167</v>
      </c>
      <c r="E15" s="7">
        <v>0</v>
      </c>
      <c r="F15" s="7">
        <v>0</v>
      </c>
      <c r="G15" s="14">
        <v>11251</v>
      </c>
      <c r="H15" s="14">
        <v>11250</v>
      </c>
      <c r="I15" s="6">
        <f t="shared" si="3"/>
        <v>11251</v>
      </c>
      <c r="J15" s="15">
        <f t="shared" si="4"/>
        <v>11250</v>
      </c>
      <c r="K15" s="22" t="e">
        <f t="shared" si="5"/>
        <v>#DIV/0!</v>
      </c>
      <c r="L15" s="23">
        <f t="shared" si="6"/>
        <v>99.991111901164345</v>
      </c>
    </row>
    <row r="16" spans="1:12" ht="23.25" customHeight="1" x14ac:dyDescent="0.25">
      <c r="B16" s="9" t="s">
        <v>3</v>
      </c>
      <c r="C16" s="9" t="s">
        <v>18</v>
      </c>
      <c r="D16" s="10" t="s">
        <v>19</v>
      </c>
      <c r="E16" s="6">
        <v>66036</v>
      </c>
      <c r="F16" s="6">
        <v>53057</v>
      </c>
      <c r="G16" s="15">
        <v>75502</v>
      </c>
      <c r="H16" s="15">
        <v>55987</v>
      </c>
      <c r="I16" s="6">
        <f t="shared" si="3"/>
        <v>9466</v>
      </c>
      <c r="J16" s="15">
        <f t="shared" si="4"/>
        <v>2930</v>
      </c>
      <c r="K16" s="22">
        <f t="shared" si="5"/>
        <v>80.345569083530194</v>
      </c>
      <c r="L16" s="23">
        <f t="shared" si="6"/>
        <v>74.153002569468356</v>
      </c>
    </row>
    <row r="17" spans="2:12" ht="15" customHeight="1" x14ac:dyDescent="0.25">
      <c r="B17" s="9" t="s">
        <v>3</v>
      </c>
      <c r="C17" s="9" t="s">
        <v>20</v>
      </c>
      <c r="D17" s="10" t="s">
        <v>21</v>
      </c>
      <c r="E17" s="6">
        <f t="shared" ref="E17:F17" si="10">SUM(E18:E21)</f>
        <v>1716547</v>
      </c>
      <c r="F17" s="6">
        <f t="shared" si="10"/>
        <v>1258973</v>
      </c>
      <c r="G17" s="15">
        <f>G18+G19+G20+G21</f>
        <v>2384356</v>
      </c>
      <c r="H17" s="15">
        <f>H18+H19+H20+H21</f>
        <v>1798756</v>
      </c>
      <c r="I17" s="6">
        <f t="shared" si="3"/>
        <v>667809</v>
      </c>
      <c r="J17" s="15">
        <f t="shared" si="4"/>
        <v>539783</v>
      </c>
      <c r="K17" s="22">
        <f t="shared" si="5"/>
        <v>73.343345681766948</v>
      </c>
      <c r="L17" s="23">
        <f t="shared" si="6"/>
        <v>75.439909141084641</v>
      </c>
    </row>
    <row r="18" spans="2:12" ht="23.25" customHeight="1" x14ac:dyDescent="0.25">
      <c r="B18" s="16" t="s">
        <v>3</v>
      </c>
      <c r="C18" s="16" t="s">
        <v>22</v>
      </c>
      <c r="D18" s="17" t="s">
        <v>23</v>
      </c>
      <c r="E18" s="7">
        <v>1448944</v>
      </c>
      <c r="F18" s="7">
        <v>1060147</v>
      </c>
      <c r="G18" s="14">
        <v>2129149</v>
      </c>
      <c r="H18" s="14">
        <v>1592739</v>
      </c>
      <c r="I18" s="6">
        <f t="shared" si="3"/>
        <v>680205</v>
      </c>
      <c r="J18" s="15">
        <f t="shared" si="4"/>
        <v>532592</v>
      </c>
      <c r="K18" s="22">
        <f t="shared" si="5"/>
        <v>73.16687187358518</v>
      </c>
      <c r="L18" s="23">
        <f t="shared" si="6"/>
        <v>74.806366299399428</v>
      </c>
    </row>
    <row r="19" spans="2:12" ht="15" customHeight="1" x14ac:dyDescent="0.25">
      <c r="B19" s="16" t="s">
        <v>3</v>
      </c>
      <c r="C19" s="16" t="s">
        <v>24</v>
      </c>
      <c r="D19" s="17" t="s">
        <v>25</v>
      </c>
      <c r="E19" s="7">
        <v>184494</v>
      </c>
      <c r="F19" s="7">
        <v>131682</v>
      </c>
      <c r="G19" s="14">
        <v>49804</v>
      </c>
      <c r="H19" s="14">
        <v>49040</v>
      </c>
      <c r="I19" s="6">
        <f t="shared" si="3"/>
        <v>-134690</v>
      </c>
      <c r="J19" s="15">
        <f t="shared" si="4"/>
        <v>-82642</v>
      </c>
      <c r="K19" s="22">
        <f t="shared" si="5"/>
        <v>71.374678851344768</v>
      </c>
      <c r="L19" s="23">
        <f t="shared" si="6"/>
        <v>98.465986667737525</v>
      </c>
    </row>
    <row r="20" spans="2:12" ht="15" customHeight="1" x14ac:dyDescent="0.25">
      <c r="B20" s="16" t="s">
        <v>3</v>
      </c>
      <c r="C20" s="16" t="s">
        <v>161</v>
      </c>
      <c r="D20" s="17" t="s">
        <v>162</v>
      </c>
      <c r="E20" s="7">
        <v>-1669</v>
      </c>
      <c r="F20" s="7">
        <v>-1678</v>
      </c>
      <c r="G20" s="14">
        <v>112</v>
      </c>
      <c r="H20" s="14">
        <v>112</v>
      </c>
      <c r="I20" s="6">
        <f t="shared" si="3"/>
        <v>1781</v>
      </c>
      <c r="J20" s="15">
        <f t="shared" si="4"/>
        <v>1790</v>
      </c>
      <c r="K20" s="22">
        <f t="shared" si="5"/>
        <v>100.53924505692031</v>
      </c>
      <c r="L20" s="23">
        <f t="shared" si="6"/>
        <v>100</v>
      </c>
    </row>
    <row r="21" spans="2:12" ht="23.25" customHeight="1" x14ac:dyDescent="0.25">
      <c r="B21" s="16" t="s">
        <v>3</v>
      </c>
      <c r="C21" s="16" t="s">
        <v>26</v>
      </c>
      <c r="D21" s="17" t="s">
        <v>27</v>
      </c>
      <c r="E21" s="7">
        <v>84778</v>
      </c>
      <c r="F21" s="7">
        <v>68822</v>
      </c>
      <c r="G21" s="14">
        <v>205291</v>
      </c>
      <c r="H21" s="14">
        <v>156865</v>
      </c>
      <c r="I21" s="6">
        <f t="shared" si="3"/>
        <v>120513</v>
      </c>
      <c r="J21" s="15">
        <f t="shared" si="4"/>
        <v>88043</v>
      </c>
      <c r="K21" s="22">
        <f t="shared" si="5"/>
        <v>81.1790794781665</v>
      </c>
      <c r="L21" s="23">
        <f t="shared" si="6"/>
        <v>76.411045783789845</v>
      </c>
    </row>
    <row r="22" spans="2:12" ht="15" customHeight="1" x14ac:dyDescent="0.25">
      <c r="B22" s="9" t="s">
        <v>3</v>
      </c>
      <c r="C22" s="9" t="s">
        <v>28</v>
      </c>
      <c r="D22" s="10" t="s">
        <v>29</v>
      </c>
      <c r="E22" s="6">
        <f t="shared" ref="E22:F22" si="11">SUM(E23:E24)</f>
        <v>3972820</v>
      </c>
      <c r="F22" s="6">
        <f t="shared" si="11"/>
        <v>2060225</v>
      </c>
      <c r="G22" s="6">
        <f t="shared" ref="G22" si="12">SUM(G23:G24)</f>
        <v>4344659</v>
      </c>
      <c r="H22" s="6">
        <f t="shared" ref="H22" si="13">SUM(H23:H24)</f>
        <v>2492788</v>
      </c>
      <c r="I22" s="6">
        <f t="shared" si="3"/>
        <v>371839</v>
      </c>
      <c r="J22" s="15">
        <f t="shared" si="4"/>
        <v>432563</v>
      </c>
      <c r="K22" s="22">
        <f t="shared" si="5"/>
        <v>51.85800011075257</v>
      </c>
      <c r="L22" s="23">
        <f t="shared" si="6"/>
        <v>57.375918340196549</v>
      </c>
    </row>
    <row r="23" spans="2:12" ht="15" customHeight="1" x14ac:dyDescent="0.25">
      <c r="B23" s="16" t="s">
        <v>3</v>
      </c>
      <c r="C23" s="16" t="s">
        <v>30</v>
      </c>
      <c r="D23" s="17" t="s">
        <v>31</v>
      </c>
      <c r="E23" s="7">
        <v>611970</v>
      </c>
      <c r="F23" s="7">
        <v>105686</v>
      </c>
      <c r="G23" s="14">
        <v>717018</v>
      </c>
      <c r="H23" s="14">
        <v>127439</v>
      </c>
      <c r="I23" s="6">
        <f t="shared" si="3"/>
        <v>105048</v>
      </c>
      <c r="J23" s="15">
        <f t="shared" si="4"/>
        <v>21753</v>
      </c>
      <c r="K23" s="22">
        <f t="shared" si="5"/>
        <v>17.269800807229114</v>
      </c>
      <c r="L23" s="23">
        <f t="shared" si="6"/>
        <v>17.773472911419237</v>
      </c>
    </row>
    <row r="24" spans="2:12" ht="15" customHeight="1" x14ac:dyDescent="0.25">
      <c r="B24" s="9" t="s">
        <v>3</v>
      </c>
      <c r="C24" s="9" t="s">
        <v>32</v>
      </c>
      <c r="D24" s="10" t="s">
        <v>33</v>
      </c>
      <c r="E24" s="6">
        <f t="shared" ref="E24:F24" si="14">SUM(E25:E26)</f>
        <v>3360850</v>
      </c>
      <c r="F24" s="6">
        <f t="shared" si="14"/>
        <v>1954539</v>
      </c>
      <c r="G24" s="6">
        <f t="shared" ref="G24" si="15">SUM(G25:G26)</f>
        <v>3627641</v>
      </c>
      <c r="H24" s="6">
        <f t="shared" ref="H24" si="16">SUM(H25:H26)</f>
        <v>2365349</v>
      </c>
      <c r="I24" s="6">
        <f t="shared" si="3"/>
        <v>266791</v>
      </c>
      <c r="J24" s="15">
        <f t="shared" si="4"/>
        <v>410810</v>
      </c>
      <c r="K24" s="22">
        <f t="shared" si="5"/>
        <v>58.156091464956781</v>
      </c>
      <c r="L24" s="23">
        <f t="shared" si="6"/>
        <v>65.203502772187221</v>
      </c>
    </row>
    <row r="25" spans="2:12" ht="15" customHeight="1" x14ac:dyDescent="0.25">
      <c r="B25" s="12" t="s">
        <v>3</v>
      </c>
      <c r="C25" s="12" t="s">
        <v>34</v>
      </c>
      <c r="D25" s="13" t="s">
        <v>35</v>
      </c>
      <c r="E25" s="7">
        <v>2178698</v>
      </c>
      <c r="F25" s="7">
        <v>1711738</v>
      </c>
      <c r="G25" s="14">
        <v>2384031</v>
      </c>
      <c r="H25" s="14">
        <v>2135227</v>
      </c>
      <c r="I25" s="6">
        <f t="shared" si="3"/>
        <v>205333</v>
      </c>
      <c r="J25" s="15">
        <f t="shared" si="4"/>
        <v>423489</v>
      </c>
      <c r="K25" s="22">
        <f t="shared" si="5"/>
        <v>78.567015713054317</v>
      </c>
      <c r="L25" s="23">
        <f t="shared" si="6"/>
        <v>89.563726310605858</v>
      </c>
    </row>
    <row r="26" spans="2:12" ht="15" customHeight="1" x14ac:dyDescent="0.25">
      <c r="B26" s="12" t="s">
        <v>3</v>
      </c>
      <c r="C26" s="12" t="s">
        <v>36</v>
      </c>
      <c r="D26" s="13" t="s">
        <v>37</v>
      </c>
      <c r="E26" s="7">
        <v>1182152</v>
      </c>
      <c r="F26" s="7">
        <v>242801</v>
      </c>
      <c r="G26" s="14">
        <v>1243610</v>
      </c>
      <c r="H26" s="14">
        <v>230122</v>
      </c>
      <c r="I26" s="6">
        <f t="shared" si="3"/>
        <v>61458</v>
      </c>
      <c r="J26" s="15">
        <f t="shared" si="4"/>
        <v>-12679</v>
      </c>
      <c r="K26" s="22">
        <f t="shared" si="5"/>
        <v>20.538898551116947</v>
      </c>
      <c r="L26" s="23">
        <f t="shared" si="6"/>
        <v>18.504354258971865</v>
      </c>
    </row>
    <row r="27" spans="2:12" ht="15" customHeight="1" x14ac:dyDescent="0.25">
      <c r="B27" s="9" t="s">
        <v>3</v>
      </c>
      <c r="C27" s="9" t="s">
        <v>38</v>
      </c>
      <c r="D27" s="10" t="s">
        <v>39</v>
      </c>
      <c r="E27" s="6">
        <f t="shared" ref="E27:F27" si="17">SUM(E28:E29)</f>
        <v>87064</v>
      </c>
      <c r="F27" s="6">
        <f t="shared" si="17"/>
        <v>64986</v>
      </c>
      <c r="G27" s="15">
        <f>G28+G29</f>
        <v>96758</v>
      </c>
      <c r="H27" s="15">
        <f t="shared" ref="H27" si="18">H28+H29</f>
        <v>68924</v>
      </c>
      <c r="I27" s="6">
        <f t="shared" si="3"/>
        <v>9694</v>
      </c>
      <c r="J27" s="15">
        <f t="shared" si="4"/>
        <v>3938</v>
      </c>
      <c r="K27" s="22">
        <f t="shared" si="5"/>
        <v>74.641642929339341</v>
      </c>
      <c r="L27" s="23">
        <f t="shared" si="6"/>
        <v>71.233386386655368</v>
      </c>
    </row>
    <row r="28" spans="2:12" ht="23.25" customHeight="1" x14ac:dyDescent="0.25">
      <c r="B28" s="16" t="s">
        <v>3</v>
      </c>
      <c r="C28" s="16" t="s">
        <v>40</v>
      </c>
      <c r="D28" s="17" t="s">
        <v>41</v>
      </c>
      <c r="E28" s="7">
        <v>86639</v>
      </c>
      <c r="F28" s="7">
        <v>64581</v>
      </c>
      <c r="G28" s="14">
        <v>96638</v>
      </c>
      <c r="H28" s="14">
        <v>68429</v>
      </c>
      <c r="I28" s="6">
        <f t="shared" si="3"/>
        <v>9999</v>
      </c>
      <c r="J28" s="15">
        <f t="shared" si="4"/>
        <v>3848</v>
      </c>
      <c r="K28" s="22">
        <f t="shared" si="5"/>
        <v>74.540334029709484</v>
      </c>
      <c r="L28" s="23">
        <f t="shared" si="6"/>
        <v>70.809619404375084</v>
      </c>
    </row>
    <row r="29" spans="2:12" ht="23.25" customHeight="1" x14ac:dyDescent="0.25">
      <c r="B29" s="16" t="s">
        <v>3</v>
      </c>
      <c r="C29" s="16" t="s">
        <v>42</v>
      </c>
      <c r="D29" s="17" t="s">
        <v>43</v>
      </c>
      <c r="E29" s="7">
        <v>425</v>
      </c>
      <c r="F29" s="7">
        <v>405</v>
      </c>
      <c r="G29" s="14">
        <v>120</v>
      </c>
      <c r="H29" s="14">
        <v>495</v>
      </c>
      <c r="I29" s="6">
        <f t="shared" si="3"/>
        <v>-305</v>
      </c>
      <c r="J29" s="15">
        <f t="shared" si="4"/>
        <v>90</v>
      </c>
      <c r="K29" s="22">
        <f t="shared" si="5"/>
        <v>95.294117647058812</v>
      </c>
      <c r="L29" s="23">
        <f t="shared" si="6"/>
        <v>412.5</v>
      </c>
    </row>
    <row r="30" spans="2:12" ht="23.25" customHeight="1" x14ac:dyDescent="0.25">
      <c r="B30" s="18" t="s">
        <v>3</v>
      </c>
      <c r="C30" s="18" t="s">
        <v>152</v>
      </c>
      <c r="D30" s="11" t="s">
        <v>153</v>
      </c>
      <c r="E30" s="6">
        <v>-936</v>
      </c>
      <c r="F30" s="6">
        <v>-937</v>
      </c>
      <c r="G30" s="14">
        <v>0</v>
      </c>
      <c r="H30" s="14">
        <v>1</v>
      </c>
      <c r="I30" s="6">
        <f t="shared" si="3"/>
        <v>936</v>
      </c>
      <c r="J30" s="15">
        <f t="shared" si="4"/>
        <v>938</v>
      </c>
      <c r="K30" s="22">
        <f t="shared" si="5"/>
        <v>100.1068376068376</v>
      </c>
      <c r="L30" s="22" t="e">
        <f t="shared" si="6"/>
        <v>#DIV/0!</v>
      </c>
    </row>
    <row r="31" spans="2:12" ht="16.5" hidden="1" customHeight="1" x14ac:dyDescent="0.25">
      <c r="B31" s="9"/>
      <c r="C31" s="9"/>
      <c r="D31" s="11" t="s">
        <v>154</v>
      </c>
      <c r="E31" s="6">
        <f>E32+E49+E50+E64+E74+E75+E84</f>
        <v>2288975</v>
      </c>
      <c r="F31" s="6">
        <f>F32+F49+F50+F64+F74+F75+F84</f>
        <v>1762728</v>
      </c>
      <c r="G31" s="6">
        <f>G32+G49+G50+G64+G74+G75</f>
        <v>2094949</v>
      </c>
      <c r="H31" s="6">
        <f>H32+H49+H50+H64+H74+H75</f>
        <v>1877670</v>
      </c>
      <c r="I31" s="6">
        <f t="shared" si="3"/>
        <v>-194026</v>
      </c>
      <c r="J31" s="15">
        <f t="shared" si="4"/>
        <v>114942</v>
      </c>
      <c r="K31" s="22">
        <f t="shared" si="5"/>
        <v>77.009491147784487</v>
      </c>
      <c r="L31" s="23">
        <f t="shared" si="6"/>
        <v>89.628434868820193</v>
      </c>
    </row>
    <row r="32" spans="2:12" ht="23.25" customHeight="1" x14ac:dyDescent="0.25">
      <c r="B32" s="9" t="s">
        <v>3</v>
      </c>
      <c r="C32" s="9" t="s">
        <v>45</v>
      </c>
      <c r="D32" s="10" t="s">
        <v>46</v>
      </c>
      <c r="E32" s="6">
        <f t="shared" ref="E32:F32" si="19">E33++E37+E38+E39+E41</f>
        <v>1030186</v>
      </c>
      <c r="F32" s="6">
        <f t="shared" si="19"/>
        <v>813352</v>
      </c>
      <c r="G32" s="6">
        <f t="shared" ref="G32" si="20">G33++G37+G38+G39+G41</f>
        <v>1058646</v>
      </c>
      <c r="H32" s="6">
        <f t="shared" ref="H32" si="21">H33++H37+H38+H39+H41</f>
        <v>1035785</v>
      </c>
      <c r="I32" s="6">
        <f t="shared" si="3"/>
        <v>28460</v>
      </c>
      <c r="J32" s="15">
        <f t="shared" si="4"/>
        <v>222433</v>
      </c>
      <c r="K32" s="22">
        <f t="shared" si="5"/>
        <v>78.951956248677419</v>
      </c>
      <c r="L32" s="23">
        <f t="shared" si="6"/>
        <v>97.840543486680147</v>
      </c>
    </row>
    <row r="33" spans="2:12" ht="57" customHeight="1" x14ac:dyDescent="0.25">
      <c r="B33" s="9" t="s">
        <v>3</v>
      </c>
      <c r="C33" s="9" t="s">
        <v>47</v>
      </c>
      <c r="D33" s="10" t="s">
        <v>48</v>
      </c>
      <c r="E33" s="6">
        <f t="shared" ref="E33:F33" si="22">SUM(E34:E36)</f>
        <v>957017</v>
      </c>
      <c r="F33" s="6">
        <f t="shared" si="22"/>
        <v>767891</v>
      </c>
      <c r="G33" s="15">
        <f>G34+G35+G36</f>
        <v>914829</v>
      </c>
      <c r="H33" s="15">
        <f t="shared" ref="H33" si="23">H34+H35+H36</f>
        <v>901832</v>
      </c>
      <c r="I33" s="6">
        <f t="shared" si="3"/>
        <v>-42188</v>
      </c>
      <c r="J33" s="15">
        <f t="shared" si="4"/>
        <v>133941</v>
      </c>
      <c r="K33" s="22">
        <f t="shared" si="5"/>
        <v>80.237968604528447</v>
      </c>
      <c r="L33" s="23">
        <f t="shared" si="6"/>
        <v>98.579297333162813</v>
      </c>
    </row>
    <row r="34" spans="2:12" ht="45.75" customHeight="1" x14ac:dyDescent="0.25">
      <c r="B34" s="12" t="s">
        <v>49</v>
      </c>
      <c r="C34" s="12" t="s">
        <v>50</v>
      </c>
      <c r="D34" s="13" t="s">
        <v>51</v>
      </c>
      <c r="E34" s="7">
        <v>776455</v>
      </c>
      <c r="F34" s="7">
        <v>622311</v>
      </c>
      <c r="G34" s="14">
        <v>759716</v>
      </c>
      <c r="H34" s="14">
        <v>750729</v>
      </c>
      <c r="I34" s="6">
        <f t="shared" si="3"/>
        <v>-16739</v>
      </c>
      <c r="J34" s="15">
        <f t="shared" si="4"/>
        <v>128418</v>
      </c>
      <c r="K34" s="22">
        <f t="shared" si="5"/>
        <v>80.147722662614058</v>
      </c>
      <c r="L34" s="23">
        <f t="shared" si="6"/>
        <v>98.81705795323515</v>
      </c>
    </row>
    <row r="35" spans="2:12" ht="45.75" customHeight="1" x14ac:dyDescent="0.25">
      <c r="B35" s="12" t="s">
        <v>49</v>
      </c>
      <c r="C35" s="12" t="s">
        <v>52</v>
      </c>
      <c r="D35" s="13" t="s">
        <v>53</v>
      </c>
      <c r="E35" s="7">
        <v>61959</v>
      </c>
      <c r="F35" s="7">
        <v>53184</v>
      </c>
      <c r="G35" s="14">
        <v>55285</v>
      </c>
      <c r="H35" s="14">
        <v>70910</v>
      </c>
      <c r="I35" s="6">
        <f t="shared" si="3"/>
        <v>-6674</v>
      </c>
      <c r="J35" s="15">
        <f t="shared" si="4"/>
        <v>17726</v>
      </c>
      <c r="K35" s="22">
        <f t="shared" si="5"/>
        <v>85.837408608918793</v>
      </c>
      <c r="L35" s="23">
        <f t="shared" si="6"/>
        <v>128.26263905218414</v>
      </c>
    </row>
    <row r="36" spans="2:12" ht="23.25" customHeight="1" x14ac:dyDescent="0.25">
      <c r="B36" s="12" t="s">
        <v>49</v>
      </c>
      <c r="C36" s="12" t="s">
        <v>54</v>
      </c>
      <c r="D36" s="13" t="s">
        <v>55</v>
      </c>
      <c r="E36" s="7">
        <v>118603</v>
      </c>
      <c r="F36" s="7">
        <v>92396</v>
      </c>
      <c r="G36" s="14">
        <v>99828</v>
      </c>
      <c r="H36" s="14">
        <v>80193</v>
      </c>
      <c r="I36" s="6">
        <f t="shared" si="3"/>
        <v>-18775</v>
      </c>
      <c r="J36" s="15">
        <f t="shared" si="4"/>
        <v>-12203</v>
      </c>
      <c r="K36" s="22">
        <f t="shared" si="5"/>
        <v>77.903594344156559</v>
      </c>
      <c r="L36" s="23">
        <f t="shared" si="6"/>
        <v>80.331169611732179</v>
      </c>
    </row>
    <row r="37" spans="2:12" ht="57" customHeight="1" x14ac:dyDescent="0.25">
      <c r="B37" s="12" t="s">
        <v>49</v>
      </c>
      <c r="C37" s="12" t="s">
        <v>56</v>
      </c>
      <c r="D37" s="13" t="s">
        <v>57</v>
      </c>
      <c r="E37" s="7">
        <v>1348</v>
      </c>
      <c r="F37" s="7">
        <v>1182</v>
      </c>
      <c r="G37" s="14">
        <v>421</v>
      </c>
      <c r="H37" s="14">
        <v>459</v>
      </c>
      <c r="I37" s="6">
        <f t="shared" si="3"/>
        <v>-927</v>
      </c>
      <c r="J37" s="15">
        <f t="shared" si="4"/>
        <v>-723</v>
      </c>
      <c r="K37" s="22">
        <f t="shared" si="5"/>
        <v>87.685459940652819</v>
      </c>
      <c r="L37" s="23">
        <f t="shared" si="6"/>
        <v>109.02612826603327</v>
      </c>
    </row>
    <row r="38" spans="2:12" ht="45.75" customHeight="1" x14ac:dyDescent="0.25">
      <c r="B38" s="12" t="s">
        <v>49</v>
      </c>
      <c r="C38" s="12" t="s">
        <v>58</v>
      </c>
      <c r="D38" s="13" t="s">
        <v>59</v>
      </c>
      <c r="E38" s="7">
        <v>1287</v>
      </c>
      <c r="F38" s="7">
        <v>893</v>
      </c>
      <c r="G38" s="14">
        <v>448</v>
      </c>
      <c r="H38" s="14">
        <v>687</v>
      </c>
      <c r="I38" s="6">
        <f t="shared" si="3"/>
        <v>-839</v>
      </c>
      <c r="J38" s="15">
        <f t="shared" si="4"/>
        <v>-206</v>
      </c>
      <c r="K38" s="22">
        <f t="shared" si="5"/>
        <v>69.386169386169385</v>
      </c>
      <c r="L38" s="23">
        <f t="shared" si="6"/>
        <v>153.34821428571428</v>
      </c>
    </row>
    <row r="39" spans="2:12" ht="15" customHeight="1" x14ac:dyDescent="0.25">
      <c r="B39" s="9" t="s">
        <v>3</v>
      </c>
      <c r="C39" s="9" t="s">
        <v>60</v>
      </c>
      <c r="D39" s="10" t="s">
        <v>61</v>
      </c>
      <c r="E39" s="6">
        <f t="shared" ref="E39:F39" si="24">E40</f>
        <v>2228</v>
      </c>
      <c r="F39" s="6">
        <f t="shared" si="24"/>
        <v>3015</v>
      </c>
      <c r="G39" s="6">
        <f t="shared" ref="G39:H39" si="25">G40</f>
        <v>478</v>
      </c>
      <c r="H39" s="6">
        <f t="shared" si="25"/>
        <v>478</v>
      </c>
      <c r="I39" s="6">
        <f t="shared" si="3"/>
        <v>-1750</v>
      </c>
      <c r="J39" s="15">
        <f t="shared" si="4"/>
        <v>-2537</v>
      </c>
      <c r="K39" s="22">
        <f t="shared" si="5"/>
        <v>135.32315978456015</v>
      </c>
      <c r="L39" s="23">
        <f t="shared" si="6"/>
        <v>100</v>
      </c>
    </row>
    <row r="40" spans="2:12" ht="34.5" customHeight="1" x14ac:dyDescent="0.25">
      <c r="B40" s="12" t="s">
        <v>49</v>
      </c>
      <c r="C40" s="12" t="s">
        <v>62</v>
      </c>
      <c r="D40" s="13" t="s">
        <v>63</v>
      </c>
      <c r="E40" s="7">
        <v>2228</v>
      </c>
      <c r="F40" s="7">
        <v>3015</v>
      </c>
      <c r="G40" s="14">
        <v>478</v>
      </c>
      <c r="H40" s="14">
        <v>478</v>
      </c>
      <c r="I40" s="6">
        <f t="shared" si="3"/>
        <v>-1750</v>
      </c>
      <c r="J40" s="15">
        <f t="shared" si="4"/>
        <v>-2537</v>
      </c>
      <c r="K40" s="22">
        <f t="shared" si="5"/>
        <v>135.32315978456015</v>
      </c>
      <c r="L40" s="23">
        <f t="shared" si="6"/>
        <v>100</v>
      </c>
    </row>
    <row r="41" spans="2:12" ht="60.75" customHeight="1" x14ac:dyDescent="0.25">
      <c r="B41" s="18" t="s">
        <v>3</v>
      </c>
      <c r="C41" s="18" t="s">
        <v>64</v>
      </c>
      <c r="D41" s="11" t="s">
        <v>65</v>
      </c>
      <c r="E41" s="6">
        <f>SUM(E42:E47)</f>
        <v>68306</v>
      </c>
      <c r="F41" s="6">
        <f>SUM(F42:F47)</f>
        <v>40371</v>
      </c>
      <c r="G41" s="6">
        <f>SUM(G42:G48)</f>
        <v>142470</v>
      </c>
      <c r="H41" s="6">
        <f>SUM(H42:H48)</f>
        <v>132329</v>
      </c>
      <c r="I41" s="6">
        <f t="shared" si="3"/>
        <v>74164</v>
      </c>
      <c r="J41" s="15">
        <f t="shared" si="4"/>
        <v>91958</v>
      </c>
      <c r="K41" s="22">
        <f t="shared" si="5"/>
        <v>59.10315345650455</v>
      </c>
      <c r="L41" s="23">
        <f t="shared" si="6"/>
        <v>92.882010247771461</v>
      </c>
    </row>
    <row r="42" spans="2:12" ht="22.5" x14ac:dyDescent="0.25">
      <c r="B42" s="12" t="s">
        <v>49</v>
      </c>
      <c r="C42" s="12" t="s">
        <v>67</v>
      </c>
      <c r="D42" s="17" t="s">
        <v>173</v>
      </c>
      <c r="E42" s="7">
        <v>3790</v>
      </c>
      <c r="F42" s="7">
        <v>2889</v>
      </c>
      <c r="G42" s="14">
        <v>3755</v>
      </c>
      <c r="H42" s="14">
        <v>3485</v>
      </c>
      <c r="I42" s="6">
        <f t="shared" si="3"/>
        <v>-35</v>
      </c>
      <c r="J42" s="15">
        <f t="shared" si="4"/>
        <v>596</v>
      </c>
      <c r="K42" s="22">
        <f t="shared" si="5"/>
        <v>76.226912928759887</v>
      </c>
      <c r="L42" s="23">
        <f t="shared" si="6"/>
        <v>92.809587217043941</v>
      </c>
    </row>
    <row r="43" spans="2:12" ht="22.5" x14ac:dyDescent="0.25">
      <c r="B43" s="12" t="s">
        <v>49</v>
      </c>
      <c r="C43" s="12" t="s">
        <v>68</v>
      </c>
      <c r="D43" s="17" t="s">
        <v>174</v>
      </c>
      <c r="E43" s="7">
        <v>35258</v>
      </c>
      <c r="F43" s="7">
        <v>11492</v>
      </c>
      <c r="G43" s="14">
        <v>46411</v>
      </c>
      <c r="H43" s="14">
        <v>45886</v>
      </c>
      <c r="I43" s="6">
        <f t="shared" si="3"/>
        <v>11153</v>
      </c>
      <c r="J43" s="15">
        <f t="shared" si="4"/>
        <v>34394</v>
      </c>
      <c r="K43" s="22">
        <f t="shared" si="5"/>
        <v>32.594021215043398</v>
      </c>
      <c r="L43" s="23">
        <f t="shared" si="6"/>
        <v>98.868802654543103</v>
      </c>
    </row>
    <row r="44" spans="2:12" x14ac:dyDescent="0.25">
      <c r="B44" s="12" t="s">
        <v>44</v>
      </c>
      <c r="C44" s="12" t="s">
        <v>66</v>
      </c>
      <c r="D44" s="17" t="s">
        <v>175</v>
      </c>
      <c r="E44" s="7">
        <v>27181</v>
      </c>
      <c r="F44" s="7">
        <v>23913</v>
      </c>
      <c r="G44" s="14">
        <v>0</v>
      </c>
      <c r="H44" s="14">
        <v>0</v>
      </c>
      <c r="I44" s="6">
        <f t="shared" si="3"/>
        <v>-27181</v>
      </c>
      <c r="J44" s="15">
        <f t="shared" si="4"/>
        <v>-23913</v>
      </c>
      <c r="K44" s="22">
        <f t="shared" si="5"/>
        <v>87.976895625620841</v>
      </c>
      <c r="L44" s="22" t="e">
        <f t="shared" si="6"/>
        <v>#DIV/0!</v>
      </c>
    </row>
    <row r="45" spans="2:12" ht="33.75" x14ac:dyDescent="0.25">
      <c r="B45" s="16" t="s">
        <v>49</v>
      </c>
      <c r="C45" s="16" t="s">
        <v>170</v>
      </c>
      <c r="D45" s="17" t="s">
        <v>176</v>
      </c>
      <c r="E45" s="7">
        <v>2077</v>
      </c>
      <c r="F45" s="7">
        <v>2077</v>
      </c>
      <c r="G45" s="14">
        <v>101</v>
      </c>
      <c r="H45" s="14">
        <v>407</v>
      </c>
      <c r="I45" s="6">
        <f t="shared" si="3"/>
        <v>-1976</v>
      </c>
      <c r="J45" s="15">
        <f t="shared" si="4"/>
        <v>-1670</v>
      </c>
      <c r="K45" s="22">
        <f t="shared" si="5"/>
        <v>100</v>
      </c>
      <c r="L45" s="23">
        <f t="shared" si="6"/>
        <v>402.97029702970298</v>
      </c>
    </row>
    <row r="46" spans="2:12" ht="33.75" x14ac:dyDescent="0.25">
      <c r="B46" s="16" t="s">
        <v>44</v>
      </c>
      <c r="C46" s="16" t="s">
        <v>171</v>
      </c>
      <c r="D46" s="17" t="s">
        <v>177</v>
      </c>
      <c r="E46" s="7">
        <v>0</v>
      </c>
      <c r="F46" s="7">
        <v>0</v>
      </c>
      <c r="G46" s="14">
        <v>457</v>
      </c>
      <c r="H46" s="14">
        <v>482</v>
      </c>
      <c r="I46" s="6">
        <f t="shared" si="3"/>
        <v>457</v>
      </c>
      <c r="J46" s="15">
        <f t="shared" si="4"/>
        <v>482</v>
      </c>
      <c r="K46" s="22" t="e">
        <f t="shared" si="5"/>
        <v>#DIV/0!</v>
      </c>
      <c r="L46" s="23">
        <f t="shared" si="6"/>
        <v>105.47045951859957</v>
      </c>
    </row>
    <row r="47" spans="2:12" ht="33.75" x14ac:dyDescent="0.25">
      <c r="B47" s="16" t="s">
        <v>44</v>
      </c>
      <c r="C47" s="16" t="s">
        <v>172</v>
      </c>
      <c r="D47" s="17" t="s">
        <v>178</v>
      </c>
      <c r="E47" s="7">
        <v>0</v>
      </c>
      <c r="F47" s="7">
        <v>0</v>
      </c>
      <c r="G47" s="14">
        <v>1354</v>
      </c>
      <c r="H47" s="14">
        <v>1454</v>
      </c>
      <c r="I47" s="6">
        <f t="shared" si="3"/>
        <v>1354</v>
      </c>
      <c r="J47" s="15">
        <f t="shared" si="4"/>
        <v>1454</v>
      </c>
      <c r="K47" s="22" t="e">
        <f t="shared" si="5"/>
        <v>#DIV/0!</v>
      </c>
      <c r="L47" s="23">
        <f t="shared" si="6"/>
        <v>107.38552437223044</v>
      </c>
    </row>
    <row r="48" spans="2:12" ht="78.75" x14ac:dyDescent="0.25">
      <c r="B48" s="16" t="s">
        <v>44</v>
      </c>
      <c r="C48" s="16" t="s">
        <v>180</v>
      </c>
      <c r="D48" s="17" t="s">
        <v>179</v>
      </c>
      <c r="E48" s="7">
        <v>0</v>
      </c>
      <c r="F48" s="7">
        <v>0</v>
      </c>
      <c r="G48" s="14">
        <v>90392</v>
      </c>
      <c r="H48" s="14">
        <v>80615</v>
      </c>
      <c r="I48" s="6">
        <f t="shared" si="3"/>
        <v>90392</v>
      </c>
      <c r="J48" s="15">
        <f t="shared" si="4"/>
        <v>80615</v>
      </c>
      <c r="K48" s="22" t="e">
        <f t="shared" si="5"/>
        <v>#DIV/0!</v>
      </c>
      <c r="L48" s="23">
        <f t="shared" si="6"/>
        <v>89.18377732542703</v>
      </c>
    </row>
    <row r="49" spans="2:12" ht="15" customHeight="1" x14ac:dyDescent="0.25">
      <c r="B49" s="9" t="s">
        <v>3</v>
      </c>
      <c r="C49" s="9" t="s">
        <v>69</v>
      </c>
      <c r="D49" s="10" t="s">
        <v>70</v>
      </c>
      <c r="E49" s="6">
        <v>8770</v>
      </c>
      <c r="F49" s="6">
        <v>6809</v>
      </c>
      <c r="G49" s="15">
        <v>7905</v>
      </c>
      <c r="H49" s="15">
        <v>5282</v>
      </c>
      <c r="I49" s="6">
        <f t="shared" si="3"/>
        <v>-865</v>
      </c>
      <c r="J49" s="15">
        <f t="shared" si="4"/>
        <v>-1527</v>
      </c>
      <c r="K49" s="22">
        <f t="shared" si="5"/>
        <v>77.639680729760556</v>
      </c>
      <c r="L49" s="23">
        <f t="shared" si="6"/>
        <v>66.818469323213165</v>
      </c>
    </row>
    <row r="50" spans="2:12" ht="23.25" customHeight="1" x14ac:dyDescent="0.25">
      <c r="B50" s="9" t="s">
        <v>3</v>
      </c>
      <c r="C50" s="9" t="s">
        <v>71</v>
      </c>
      <c r="D50" s="10" t="s">
        <v>72</v>
      </c>
      <c r="E50" s="6">
        <f>E51+E57</f>
        <v>625480</v>
      </c>
      <c r="F50" s="6">
        <f>F51+F57</f>
        <v>507233</v>
      </c>
      <c r="G50" s="6">
        <f>G51+G57</f>
        <v>581562</v>
      </c>
      <c r="H50" s="6">
        <f>H51+H57</f>
        <v>352971</v>
      </c>
      <c r="I50" s="6">
        <f t="shared" si="3"/>
        <v>-43918</v>
      </c>
      <c r="J50" s="15">
        <f t="shared" si="4"/>
        <v>-154262</v>
      </c>
      <c r="K50" s="22">
        <f t="shared" si="5"/>
        <v>81.09499904073671</v>
      </c>
      <c r="L50" s="23">
        <f t="shared" si="6"/>
        <v>60.693614782258805</v>
      </c>
    </row>
    <row r="51" spans="2:12" ht="15" customHeight="1" x14ac:dyDescent="0.25">
      <c r="B51" s="9" t="s">
        <v>3</v>
      </c>
      <c r="C51" s="9" t="s">
        <v>73</v>
      </c>
      <c r="D51" s="10" t="s">
        <v>74</v>
      </c>
      <c r="E51" s="6">
        <f>SUM(E52:E56)</f>
        <v>253102</v>
      </c>
      <c r="F51" s="6">
        <f>SUM(F52:F56)</f>
        <v>146997</v>
      </c>
      <c r="G51" s="6">
        <f>SUM(G52:G56)</f>
        <v>464564</v>
      </c>
      <c r="H51" s="6">
        <f>SUM(H52:H56)</f>
        <v>233518</v>
      </c>
      <c r="I51" s="6">
        <f t="shared" si="3"/>
        <v>211462</v>
      </c>
      <c r="J51" s="15">
        <f t="shared" si="4"/>
        <v>86521</v>
      </c>
      <c r="K51" s="22">
        <f t="shared" si="5"/>
        <v>58.078166114846972</v>
      </c>
      <c r="L51" s="23">
        <f t="shared" si="6"/>
        <v>50.266055914793228</v>
      </c>
    </row>
    <row r="52" spans="2:12" ht="23.25" customHeight="1" x14ac:dyDescent="0.25">
      <c r="B52" s="12" t="s">
        <v>82</v>
      </c>
      <c r="C52" s="12" t="s">
        <v>83</v>
      </c>
      <c r="D52" s="13" t="s">
        <v>84</v>
      </c>
      <c r="E52" s="7">
        <v>108</v>
      </c>
      <c r="F52" s="7">
        <v>73</v>
      </c>
      <c r="G52" s="14">
        <v>37</v>
      </c>
      <c r="H52" s="14">
        <v>81</v>
      </c>
      <c r="I52" s="6">
        <f t="shared" si="3"/>
        <v>-71</v>
      </c>
      <c r="J52" s="15">
        <f t="shared" si="4"/>
        <v>8</v>
      </c>
      <c r="K52" s="22">
        <f t="shared" si="5"/>
        <v>67.592592592592595</v>
      </c>
      <c r="L52" s="23">
        <f t="shared" si="6"/>
        <v>218.91891891891891</v>
      </c>
    </row>
    <row r="53" spans="2:12" ht="32.25" customHeight="1" x14ac:dyDescent="0.25">
      <c r="B53" s="16" t="s">
        <v>44</v>
      </c>
      <c r="C53" s="16" t="s">
        <v>155</v>
      </c>
      <c r="D53" s="17" t="s">
        <v>156</v>
      </c>
      <c r="E53" s="7">
        <v>13</v>
      </c>
      <c r="F53" s="7">
        <v>13</v>
      </c>
      <c r="G53" s="14">
        <v>0</v>
      </c>
      <c r="H53" s="14">
        <v>0</v>
      </c>
      <c r="I53" s="6">
        <f t="shared" si="3"/>
        <v>-13</v>
      </c>
      <c r="J53" s="15">
        <f t="shared" si="4"/>
        <v>-13</v>
      </c>
      <c r="K53" s="22">
        <f t="shared" si="5"/>
        <v>100</v>
      </c>
      <c r="L53" s="22" t="e">
        <f t="shared" si="6"/>
        <v>#DIV/0!</v>
      </c>
    </row>
    <row r="54" spans="2:12" ht="39" customHeight="1" x14ac:dyDescent="0.25">
      <c r="B54" s="16" t="s">
        <v>44</v>
      </c>
      <c r="C54" s="16" t="s">
        <v>80</v>
      </c>
      <c r="D54" s="13" t="s">
        <v>81</v>
      </c>
      <c r="E54" s="7">
        <v>13400</v>
      </c>
      <c r="F54" s="7">
        <v>7257</v>
      </c>
      <c r="G54" s="14">
        <v>17500</v>
      </c>
      <c r="H54" s="14">
        <v>21636</v>
      </c>
      <c r="I54" s="6">
        <f t="shared" si="3"/>
        <v>4100</v>
      </c>
      <c r="J54" s="15">
        <f t="shared" si="4"/>
        <v>14379</v>
      </c>
      <c r="K54" s="22">
        <f t="shared" si="5"/>
        <v>54.156716417910445</v>
      </c>
      <c r="L54" s="23">
        <f t="shared" si="6"/>
        <v>123.63428571428572</v>
      </c>
    </row>
    <row r="55" spans="2:12" ht="57" customHeight="1" x14ac:dyDescent="0.25">
      <c r="B55" s="12" t="s">
        <v>75</v>
      </c>
      <c r="C55" s="12" t="s">
        <v>76</v>
      </c>
      <c r="D55" s="13" t="s">
        <v>77</v>
      </c>
      <c r="E55" s="7">
        <v>239494</v>
      </c>
      <c r="F55" s="7">
        <v>139609</v>
      </c>
      <c r="G55" s="14">
        <v>446924</v>
      </c>
      <c r="H55" s="14">
        <v>211767</v>
      </c>
      <c r="I55" s="6">
        <f t="shared" si="3"/>
        <v>207430</v>
      </c>
      <c r="J55" s="15">
        <f t="shared" si="4"/>
        <v>72158</v>
      </c>
      <c r="K55" s="22">
        <f t="shared" si="5"/>
        <v>58.293318412987382</v>
      </c>
      <c r="L55" s="23">
        <f t="shared" si="6"/>
        <v>47.383223993341147</v>
      </c>
    </row>
    <row r="56" spans="2:12" ht="23.25" customHeight="1" x14ac:dyDescent="0.25">
      <c r="B56" s="12" t="s">
        <v>75</v>
      </c>
      <c r="C56" s="12" t="s">
        <v>78</v>
      </c>
      <c r="D56" s="13" t="s">
        <v>79</v>
      </c>
      <c r="E56" s="7">
        <v>87</v>
      </c>
      <c r="F56" s="7">
        <v>45</v>
      </c>
      <c r="G56" s="14">
        <v>103</v>
      </c>
      <c r="H56" s="14">
        <v>34</v>
      </c>
      <c r="I56" s="6">
        <f t="shared" si="3"/>
        <v>16</v>
      </c>
      <c r="J56" s="15">
        <f t="shared" si="4"/>
        <v>-11</v>
      </c>
      <c r="K56" s="22">
        <f t="shared" si="5"/>
        <v>51.724137931034484</v>
      </c>
      <c r="L56" s="23">
        <f t="shared" si="6"/>
        <v>33.009708737864081</v>
      </c>
    </row>
    <row r="57" spans="2:12" ht="15" customHeight="1" x14ac:dyDescent="0.25">
      <c r="B57" s="9" t="s">
        <v>3</v>
      </c>
      <c r="C57" s="9" t="s">
        <v>85</v>
      </c>
      <c r="D57" s="10" t="s">
        <v>86</v>
      </c>
      <c r="E57" s="6">
        <f t="shared" ref="E57:F57" si="26">SUM(E58:E63)</f>
        <v>372378</v>
      </c>
      <c r="F57" s="6">
        <f t="shared" si="26"/>
        <v>360236</v>
      </c>
      <c r="G57" s="6">
        <f t="shared" ref="G57" si="27">SUM(G58:G63)</f>
        <v>116998</v>
      </c>
      <c r="H57" s="6">
        <f t="shared" ref="H57" si="28">SUM(H58:H63)</f>
        <v>119453</v>
      </c>
      <c r="I57" s="6">
        <f t="shared" si="3"/>
        <v>-255380</v>
      </c>
      <c r="J57" s="15">
        <f t="shared" si="4"/>
        <v>-240783</v>
      </c>
      <c r="K57" s="22">
        <f t="shared" si="5"/>
        <v>96.739334761989156</v>
      </c>
      <c r="L57" s="23">
        <f t="shared" si="6"/>
        <v>102.09832646711909</v>
      </c>
    </row>
    <row r="58" spans="2:12" ht="25.5" customHeight="1" x14ac:dyDescent="0.25">
      <c r="B58" s="16" t="s">
        <v>3</v>
      </c>
      <c r="C58" s="16" t="s">
        <v>157</v>
      </c>
      <c r="D58" s="17" t="s">
        <v>158</v>
      </c>
      <c r="E58" s="7">
        <v>12</v>
      </c>
      <c r="F58" s="7">
        <v>7</v>
      </c>
      <c r="G58" s="14">
        <v>729</v>
      </c>
      <c r="H58" s="14">
        <v>729</v>
      </c>
      <c r="I58" s="6">
        <f t="shared" si="3"/>
        <v>717</v>
      </c>
      <c r="J58" s="15">
        <f t="shared" si="4"/>
        <v>722</v>
      </c>
      <c r="K58" s="22">
        <f t="shared" si="5"/>
        <v>58.333333333333336</v>
      </c>
      <c r="L58" s="23">
        <f t="shared" si="6"/>
        <v>100</v>
      </c>
    </row>
    <row r="59" spans="2:12" ht="23.25" customHeight="1" x14ac:dyDescent="0.25">
      <c r="B59" s="12" t="s">
        <v>3</v>
      </c>
      <c r="C59" s="12" t="s">
        <v>89</v>
      </c>
      <c r="D59" s="13" t="s">
        <v>90</v>
      </c>
      <c r="E59" s="7">
        <v>15261</v>
      </c>
      <c r="F59" s="7">
        <v>3905</v>
      </c>
      <c r="G59" s="14">
        <v>52195</v>
      </c>
      <c r="H59" s="14">
        <v>54726</v>
      </c>
      <c r="I59" s="6">
        <f t="shared" si="3"/>
        <v>36934</v>
      </c>
      <c r="J59" s="15">
        <f t="shared" si="4"/>
        <v>50821</v>
      </c>
      <c r="K59" s="22">
        <f t="shared" si="5"/>
        <v>25.588100386606381</v>
      </c>
      <c r="L59" s="23">
        <f t="shared" si="6"/>
        <v>104.84912347926047</v>
      </c>
    </row>
    <row r="60" spans="2:12" ht="34.5" customHeight="1" x14ac:dyDescent="0.25">
      <c r="B60" s="12" t="s">
        <v>44</v>
      </c>
      <c r="C60" s="12" t="s">
        <v>91</v>
      </c>
      <c r="D60" s="13" t="s">
        <v>92</v>
      </c>
      <c r="E60" s="7">
        <v>356</v>
      </c>
      <c r="F60" s="7">
        <v>298</v>
      </c>
      <c r="G60" s="14">
        <v>574</v>
      </c>
      <c r="H60" s="14">
        <v>485</v>
      </c>
      <c r="I60" s="6">
        <f t="shared" si="3"/>
        <v>218</v>
      </c>
      <c r="J60" s="15">
        <f t="shared" si="4"/>
        <v>187</v>
      </c>
      <c r="K60" s="22">
        <f t="shared" si="5"/>
        <v>83.707865168539328</v>
      </c>
      <c r="L60" s="23">
        <f t="shared" si="6"/>
        <v>84.494773519163772</v>
      </c>
    </row>
    <row r="61" spans="2:12" ht="36" customHeight="1" x14ac:dyDescent="0.25">
      <c r="B61" s="16" t="s">
        <v>3</v>
      </c>
      <c r="C61" s="16" t="s">
        <v>159</v>
      </c>
      <c r="D61" s="17" t="s">
        <v>160</v>
      </c>
      <c r="E61" s="7">
        <v>10175</v>
      </c>
      <c r="F61" s="7">
        <v>10175</v>
      </c>
      <c r="G61" s="14">
        <v>7822</v>
      </c>
      <c r="H61" s="14">
        <v>7822</v>
      </c>
      <c r="I61" s="6">
        <f t="shared" si="3"/>
        <v>-2353</v>
      </c>
      <c r="J61" s="15">
        <f t="shared" si="4"/>
        <v>-2353</v>
      </c>
      <c r="K61" s="22">
        <f t="shared" si="5"/>
        <v>100</v>
      </c>
      <c r="L61" s="23">
        <f t="shared" si="6"/>
        <v>100</v>
      </c>
    </row>
    <row r="62" spans="2:12" ht="23.25" customHeight="1" x14ac:dyDescent="0.25">
      <c r="B62" s="12" t="s">
        <v>3</v>
      </c>
      <c r="C62" s="12" t="s">
        <v>93</v>
      </c>
      <c r="D62" s="13" t="s">
        <v>88</v>
      </c>
      <c r="E62" s="7">
        <v>346574</v>
      </c>
      <c r="F62" s="7">
        <v>345851</v>
      </c>
      <c r="G62" s="14">
        <v>53651</v>
      </c>
      <c r="H62" s="14">
        <v>53664</v>
      </c>
      <c r="I62" s="6">
        <f t="shared" si="3"/>
        <v>-292923</v>
      </c>
      <c r="J62" s="15">
        <f t="shared" si="4"/>
        <v>-292187</v>
      </c>
      <c r="K62" s="22">
        <f t="shared" si="5"/>
        <v>99.791386543710729</v>
      </c>
      <c r="L62" s="23">
        <f t="shared" si="6"/>
        <v>100.02423067603586</v>
      </c>
    </row>
    <row r="63" spans="2:12" ht="23.25" customHeight="1" x14ac:dyDescent="0.25">
      <c r="B63" s="12" t="s">
        <v>75</v>
      </c>
      <c r="C63" s="12" t="s">
        <v>87</v>
      </c>
      <c r="D63" s="13" t="s">
        <v>165</v>
      </c>
      <c r="E63" s="7">
        <v>0</v>
      </c>
      <c r="F63" s="7">
        <v>0</v>
      </c>
      <c r="G63" s="14">
        <v>2027</v>
      </c>
      <c r="H63" s="14">
        <v>2027</v>
      </c>
      <c r="I63" s="6">
        <f t="shared" si="3"/>
        <v>2027</v>
      </c>
      <c r="J63" s="15">
        <f t="shared" si="4"/>
        <v>2027</v>
      </c>
      <c r="K63" s="22" t="e">
        <f t="shared" si="5"/>
        <v>#DIV/0!</v>
      </c>
      <c r="L63" s="23">
        <f t="shared" si="6"/>
        <v>100</v>
      </c>
    </row>
    <row r="64" spans="2:12" ht="15" customHeight="1" x14ac:dyDescent="0.25">
      <c r="B64" s="9" t="s">
        <v>3</v>
      </c>
      <c r="C64" s="9" t="s">
        <v>94</v>
      </c>
      <c r="D64" s="10" t="s">
        <v>95</v>
      </c>
      <c r="E64" s="6">
        <f>SUM(E65:E73)</f>
        <v>423582</v>
      </c>
      <c r="F64" s="6">
        <f>SUM(F65:F73)</f>
        <v>263172</v>
      </c>
      <c r="G64" s="6">
        <f>SUM(G65:G73)</f>
        <v>375217</v>
      </c>
      <c r="H64" s="6">
        <f>SUM(H65:H73)</f>
        <v>398674</v>
      </c>
      <c r="I64" s="6">
        <f t="shared" si="3"/>
        <v>-48365</v>
      </c>
      <c r="J64" s="15">
        <f t="shared" si="4"/>
        <v>135502</v>
      </c>
      <c r="K64" s="22">
        <f t="shared" si="5"/>
        <v>62.130118843576923</v>
      </c>
      <c r="L64" s="23">
        <f t="shared" si="6"/>
        <v>106.25158241764099</v>
      </c>
    </row>
    <row r="65" spans="2:12" ht="15" customHeight="1" x14ac:dyDescent="0.25">
      <c r="B65" s="12" t="s">
        <v>49</v>
      </c>
      <c r="C65" s="12" t="s">
        <v>96</v>
      </c>
      <c r="D65" s="13" t="s">
        <v>97</v>
      </c>
      <c r="E65" s="7">
        <v>17017</v>
      </c>
      <c r="F65" s="7">
        <v>5708</v>
      </c>
      <c r="G65" s="14">
        <v>17146</v>
      </c>
      <c r="H65" s="14">
        <v>25746</v>
      </c>
      <c r="I65" s="6">
        <f t="shared" si="3"/>
        <v>129</v>
      </c>
      <c r="J65" s="15">
        <f t="shared" si="4"/>
        <v>20038</v>
      </c>
      <c r="K65" s="22">
        <f t="shared" si="5"/>
        <v>33.542927660574719</v>
      </c>
      <c r="L65" s="23">
        <f t="shared" si="6"/>
        <v>150.15747113029278</v>
      </c>
    </row>
    <row r="66" spans="2:12" ht="45.75" customHeight="1" x14ac:dyDescent="0.25">
      <c r="B66" s="12" t="s">
        <v>44</v>
      </c>
      <c r="C66" s="12" t="s">
        <v>98</v>
      </c>
      <c r="D66" s="13" t="s">
        <v>99</v>
      </c>
      <c r="E66" s="7">
        <v>0</v>
      </c>
      <c r="F66" s="7">
        <v>1</v>
      </c>
      <c r="G66" s="14">
        <v>1904</v>
      </c>
      <c r="H66" s="14">
        <v>1904</v>
      </c>
      <c r="I66" s="6">
        <f t="shared" si="3"/>
        <v>1904</v>
      </c>
      <c r="J66" s="15">
        <f t="shared" si="4"/>
        <v>1903</v>
      </c>
      <c r="K66" s="22" t="e">
        <f t="shared" si="5"/>
        <v>#DIV/0!</v>
      </c>
      <c r="L66" s="23">
        <f t="shared" si="6"/>
        <v>100</v>
      </c>
    </row>
    <row r="67" spans="2:12" ht="33.75" x14ac:dyDescent="0.25">
      <c r="B67" s="12" t="s">
        <v>44</v>
      </c>
      <c r="C67" s="12" t="s">
        <v>168</v>
      </c>
      <c r="D67" s="13" t="s">
        <v>169</v>
      </c>
      <c r="E67" s="7">
        <v>0</v>
      </c>
      <c r="F67" s="7">
        <v>0</v>
      </c>
      <c r="G67" s="14">
        <v>9727</v>
      </c>
      <c r="H67" s="14">
        <v>9727</v>
      </c>
      <c r="I67" s="6">
        <f t="shared" si="3"/>
        <v>9727</v>
      </c>
      <c r="J67" s="15">
        <f t="shared" si="4"/>
        <v>9727</v>
      </c>
      <c r="K67" s="22" t="e">
        <f t="shared" si="5"/>
        <v>#DIV/0!</v>
      </c>
      <c r="L67" s="23">
        <f t="shared" si="6"/>
        <v>100</v>
      </c>
    </row>
    <row r="68" spans="2:12" ht="45.75" customHeight="1" x14ac:dyDescent="0.25">
      <c r="B68" s="12" t="s">
        <v>49</v>
      </c>
      <c r="C68" s="12" t="s">
        <v>100</v>
      </c>
      <c r="D68" s="13" t="s">
        <v>101</v>
      </c>
      <c r="E68" s="7">
        <v>228800</v>
      </c>
      <c r="F68" s="7">
        <v>171918</v>
      </c>
      <c r="G68" s="14">
        <v>129632</v>
      </c>
      <c r="H68" s="14">
        <v>128753</v>
      </c>
      <c r="I68" s="6">
        <f t="shared" si="3"/>
        <v>-99168</v>
      </c>
      <c r="J68" s="15">
        <f t="shared" si="4"/>
        <v>-43165</v>
      </c>
      <c r="K68" s="22">
        <f t="shared" si="5"/>
        <v>75.138986013986013</v>
      </c>
      <c r="L68" s="23">
        <f t="shared" si="6"/>
        <v>99.321926684769196</v>
      </c>
    </row>
    <row r="69" spans="2:12" ht="45.75" customHeight="1" x14ac:dyDescent="0.25">
      <c r="B69" s="12" t="s">
        <v>75</v>
      </c>
      <c r="C69" s="12" t="s">
        <v>102</v>
      </c>
      <c r="D69" s="13" t="s">
        <v>103</v>
      </c>
      <c r="E69" s="19">
        <v>1</v>
      </c>
      <c r="F69" s="19">
        <v>2</v>
      </c>
      <c r="G69" s="14">
        <v>2</v>
      </c>
      <c r="H69" s="14">
        <v>2</v>
      </c>
      <c r="I69" s="6">
        <f t="shared" si="3"/>
        <v>1</v>
      </c>
      <c r="J69" s="15">
        <f t="shared" si="4"/>
        <v>0</v>
      </c>
      <c r="K69" s="22">
        <f t="shared" si="5"/>
        <v>200</v>
      </c>
      <c r="L69" s="23">
        <f t="shared" si="6"/>
        <v>100</v>
      </c>
    </row>
    <row r="70" spans="2:12" ht="23.25" customHeight="1" x14ac:dyDescent="0.25">
      <c r="B70" s="12" t="s">
        <v>49</v>
      </c>
      <c r="C70" s="12" t="s">
        <v>104</v>
      </c>
      <c r="D70" s="13" t="s">
        <v>105</v>
      </c>
      <c r="E70" s="7">
        <v>102121</v>
      </c>
      <c r="F70" s="7">
        <v>37511</v>
      </c>
      <c r="G70" s="14">
        <v>75504</v>
      </c>
      <c r="H70" s="14">
        <v>38195</v>
      </c>
      <c r="I70" s="6">
        <f t="shared" si="3"/>
        <v>-26617</v>
      </c>
      <c r="J70" s="15">
        <f t="shared" si="4"/>
        <v>684</v>
      </c>
      <c r="K70" s="22">
        <f t="shared" si="5"/>
        <v>36.731916060359772</v>
      </c>
      <c r="L70" s="23">
        <f t="shared" si="6"/>
        <v>50.586723882178433</v>
      </c>
    </row>
    <row r="71" spans="2:12" ht="34.5" customHeight="1" x14ac:dyDescent="0.25">
      <c r="B71" s="12" t="s">
        <v>49</v>
      </c>
      <c r="C71" s="12" t="s">
        <v>106</v>
      </c>
      <c r="D71" s="13" t="s">
        <v>107</v>
      </c>
      <c r="E71" s="7">
        <v>16241</v>
      </c>
      <c r="F71" s="7">
        <v>13238</v>
      </c>
      <c r="G71" s="14">
        <v>5047</v>
      </c>
      <c r="H71" s="14">
        <v>44357</v>
      </c>
      <c r="I71" s="6">
        <f t="shared" ref="I71:I94" si="29">G71-E71</f>
        <v>-11194</v>
      </c>
      <c r="J71" s="15">
        <f t="shared" ref="J71:J94" si="30">H71-F71</f>
        <v>31119</v>
      </c>
      <c r="K71" s="22">
        <f t="shared" si="5"/>
        <v>81.509759251277643</v>
      </c>
      <c r="L71" s="23">
        <f t="shared" si="6"/>
        <v>878.87854170794526</v>
      </c>
    </row>
    <row r="72" spans="2:12" ht="45.75" customHeight="1" x14ac:dyDescent="0.25">
      <c r="B72" s="12" t="s">
        <v>49</v>
      </c>
      <c r="C72" s="12" t="s">
        <v>108</v>
      </c>
      <c r="D72" s="13" t="s">
        <v>109</v>
      </c>
      <c r="E72" s="7">
        <v>59402</v>
      </c>
      <c r="F72" s="7">
        <v>34794</v>
      </c>
      <c r="G72" s="14">
        <v>129322</v>
      </c>
      <c r="H72" s="14">
        <v>139845</v>
      </c>
      <c r="I72" s="6">
        <f t="shared" si="29"/>
        <v>69920</v>
      </c>
      <c r="J72" s="15">
        <f t="shared" si="30"/>
        <v>105051</v>
      </c>
      <c r="K72" s="22">
        <f t="shared" ref="K72:K94" si="31">F72/E72*100</f>
        <v>58.573785394431169</v>
      </c>
      <c r="L72" s="23">
        <f t="shared" ref="L72:L94" si="32">H72/G72*100</f>
        <v>108.13705324693402</v>
      </c>
    </row>
    <row r="73" spans="2:12" ht="34.5" customHeight="1" x14ac:dyDescent="0.25">
      <c r="B73" s="12" t="s">
        <v>49</v>
      </c>
      <c r="C73" s="12" t="s">
        <v>110</v>
      </c>
      <c r="D73" s="13" t="s">
        <v>111</v>
      </c>
      <c r="E73" s="20">
        <v>0</v>
      </c>
      <c r="F73" s="20">
        <v>0</v>
      </c>
      <c r="G73" s="14">
        <v>6933</v>
      </c>
      <c r="H73" s="14">
        <v>10145</v>
      </c>
      <c r="I73" s="6">
        <f t="shared" si="29"/>
        <v>6933</v>
      </c>
      <c r="J73" s="15">
        <f t="shared" si="30"/>
        <v>10145</v>
      </c>
      <c r="K73" s="22" t="e">
        <f t="shared" si="31"/>
        <v>#DIV/0!</v>
      </c>
      <c r="L73" s="23">
        <f t="shared" si="32"/>
        <v>146.329150439925</v>
      </c>
    </row>
    <row r="74" spans="2:12" ht="15" customHeight="1" x14ac:dyDescent="0.25">
      <c r="B74" s="9" t="s">
        <v>3</v>
      </c>
      <c r="C74" s="9" t="s">
        <v>112</v>
      </c>
      <c r="D74" s="10" t="s">
        <v>113</v>
      </c>
      <c r="E74" s="6">
        <v>48578</v>
      </c>
      <c r="F74" s="6">
        <v>39580</v>
      </c>
      <c r="G74" s="15">
        <v>46351</v>
      </c>
      <c r="H74" s="15">
        <v>51594</v>
      </c>
      <c r="I74" s="6">
        <f t="shared" si="29"/>
        <v>-2227</v>
      </c>
      <c r="J74" s="15">
        <f t="shared" si="30"/>
        <v>12014</v>
      </c>
      <c r="K74" s="22">
        <f t="shared" si="31"/>
        <v>81.477211906624404</v>
      </c>
      <c r="L74" s="23">
        <f t="shared" si="32"/>
        <v>111.31151431468578</v>
      </c>
    </row>
    <row r="75" spans="2:12" ht="15" customHeight="1" x14ac:dyDescent="0.25">
      <c r="B75" s="9" t="s">
        <v>3</v>
      </c>
      <c r="C75" s="9" t="s">
        <v>114</v>
      </c>
      <c r="D75" s="10" t="s">
        <v>115</v>
      </c>
      <c r="E75" s="6">
        <f t="shared" ref="E75:F75" si="33">E76+E77</f>
        <v>152379</v>
      </c>
      <c r="F75" s="6">
        <f t="shared" si="33"/>
        <v>132582</v>
      </c>
      <c r="G75" s="6">
        <f>G76+G77+G84</f>
        <v>25268</v>
      </c>
      <c r="H75" s="6">
        <f t="shared" ref="H75" si="34">H76+H77+H84</f>
        <v>33364</v>
      </c>
      <c r="I75" s="6">
        <f t="shared" si="29"/>
        <v>-127111</v>
      </c>
      <c r="J75" s="15">
        <f t="shared" si="30"/>
        <v>-99218</v>
      </c>
      <c r="K75" s="22">
        <f t="shared" si="31"/>
        <v>87.00805229066998</v>
      </c>
      <c r="L75" s="23">
        <f t="shared" si="32"/>
        <v>132.04052556593319</v>
      </c>
    </row>
    <row r="76" spans="2:12" ht="15" customHeight="1" x14ac:dyDescent="0.25">
      <c r="B76" s="16" t="s">
        <v>3</v>
      </c>
      <c r="C76" s="16" t="s">
        <v>116</v>
      </c>
      <c r="D76" s="17" t="s">
        <v>117</v>
      </c>
      <c r="E76" s="7">
        <v>0</v>
      </c>
      <c r="F76" s="7">
        <v>-53</v>
      </c>
      <c r="G76" s="14">
        <v>0</v>
      </c>
      <c r="H76" s="14">
        <v>-7</v>
      </c>
      <c r="I76" s="6">
        <f t="shared" si="29"/>
        <v>0</v>
      </c>
      <c r="J76" s="15">
        <f t="shared" si="30"/>
        <v>46</v>
      </c>
      <c r="K76" s="22" t="e">
        <f t="shared" si="31"/>
        <v>#DIV/0!</v>
      </c>
      <c r="L76" s="22" t="e">
        <f t="shared" si="32"/>
        <v>#DIV/0!</v>
      </c>
    </row>
    <row r="77" spans="2:12" ht="15" customHeight="1" x14ac:dyDescent="0.25">
      <c r="B77" s="9" t="s">
        <v>3</v>
      </c>
      <c r="C77" s="9" t="s">
        <v>118</v>
      </c>
      <c r="D77" s="10" t="s">
        <v>119</v>
      </c>
      <c r="E77" s="6">
        <f>SUM(E78:E83)</f>
        <v>152379</v>
      </c>
      <c r="F77" s="6">
        <f>SUM(F78:F83)</f>
        <v>132635</v>
      </c>
      <c r="G77" s="6">
        <f>SUM(G78:G83)</f>
        <v>25268</v>
      </c>
      <c r="H77" s="6">
        <f>SUM(H78:H83)</f>
        <v>33371</v>
      </c>
      <c r="I77" s="6">
        <f t="shared" si="29"/>
        <v>-127111</v>
      </c>
      <c r="J77" s="15">
        <f t="shared" si="30"/>
        <v>-99264</v>
      </c>
      <c r="K77" s="22">
        <f t="shared" si="31"/>
        <v>87.042833986310455</v>
      </c>
      <c r="L77" s="23">
        <f t="shared" si="32"/>
        <v>132.06822858952034</v>
      </c>
    </row>
    <row r="78" spans="2:12" ht="23.25" customHeight="1" x14ac:dyDescent="0.25">
      <c r="B78" s="12" t="s">
        <v>44</v>
      </c>
      <c r="C78" s="12" t="s">
        <v>122</v>
      </c>
      <c r="D78" s="13" t="s">
        <v>123</v>
      </c>
      <c r="E78" s="7">
        <v>32426</v>
      </c>
      <c r="F78" s="7">
        <v>31560</v>
      </c>
      <c r="G78" s="14">
        <v>14987</v>
      </c>
      <c r="H78" s="14">
        <v>19426</v>
      </c>
      <c r="I78" s="6">
        <f t="shared" si="29"/>
        <v>-17439</v>
      </c>
      <c r="J78" s="15">
        <f t="shared" si="30"/>
        <v>-12134</v>
      </c>
      <c r="K78" s="22">
        <f t="shared" si="31"/>
        <v>97.329303645222964</v>
      </c>
      <c r="L78" s="23">
        <f t="shared" si="32"/>
        <v>129.61900313605125</v>
      </c>
    </row>
    <row r="79" spans="2:12" ht="36" customHeight="1" x14ac:dyDescent="0.25">
      <c r="B79" s="12" t="s">
        <v>3</v>
      </c>
      <c r="C79" s="12" t="s">
        <v>120</v>
      </c>
      <c r="D79" s="13" t="s">
        <v>121</v>
      </c>
      <c r="E79" s="7">
        <v>2500</v>
      </c>
      <c r="F79" s="7">
        <v>2420</v>
      </c>
      <c r="G79" s="14">
        <v>3411</v>
      </c>
      <c r="H79" s="14">
        <v>1489</v>
      </c>
      <c r="I79" s="6">
        <f t="shared" si="29"/>
        <v>911</v>
      </c>
      <c r="J79" s="15">
        <f t="shared" si="30"/>
        <v>-931</v>
      </c>
      <c r="K79" s="22">
        <f t="shared" si="31"/>
        <v>96.8</v>
      </c>
      <c r="L79" s="23">
        <f t="shared" si="32"/>
        <v>43.652887716212248</v>
      </c>
    </row>
    <row r="80" spans="2:12" ht="23.25" customHeight="1" x14ac:dyDescent="0.25">
      <c r="B80" s="12" t="s">
        <v>44</v>
      </c>
      <c r="C80" s="12" t="s">
        <v>124</v>
      </c>
      <c r="D80" s="13" t="s">
        <v>125</v>
      </c>
      <c r="E80" s="7">
        <v>0</v>
      </c>
      <c r="F80" s="7">
        <v>0</v>
      </c>
      <c r="G80" s="14">
        <v>990</v>
      </c>
      <c r="H80" s="14">
        <v>1490</v>
      </c>
      <c r="I80" s="6">
        <f t="shared" si="29"/>
        <v>990</v>
      </c>
      <c r="J80" s="15">
        <f t="shared" si="30"/>
        <v>1490</v>
      </c>
      <c r="K80" s="22" t="e">
        <f t="shared" si="31"/>
        <v>#DIV/0!</v>
      </c>
      <c r="L80" s="23">
        <f t="shared" si="32"/>
        <v>150.50505050505049</v>
      </c>
    </row>
    <row r="81" spans="2:12" ht="23.25" customHeight="1" x14ac:dyDescent="0.25">
      <c r="B81" s="12" t="s">
        <v>44</v>
      </c>
      <c r="C81" s="12" t="s">
        <v>126</v>
      </c>
      <c r="D81" s="13" t="s">
        <v>127</v>
      </c>
      <c r="E81" s="7">
        <v>56750</v>
      </c>
      <c r="F81" s="7">
        <v>42187</v>
      </c>
      <c r="G81" s="14">
        <v>0</v>
      </c>
      <c r="H81" s="14">
        <v>1383</v>
      </c>
      <c r="I81" s="6">
        <f t="shared" si="29"/>
        <v>-56750</v>
      </c>
      <c r="J81" s="15">
        <f t="shared" si="30"/>
        <v>-40804</v>
      </c>
      <c r="K81" s="22">
        <f t="shared" si="31"/>
        <v>74.338325991189421</v>
      </c>
      <c r="L81" s="22" t="e">
        <f t="shared" si="32"/>
        <v>#DIV/0!</v>
      </c>
    </row>
    <row r="82" spans="2:12" ht="45.75" customHeight="1" x14ac:dyDescent="0.25">
      <c r="B82" s="12" t="s">
        <v>49</v>
      </c>
      <c r="C82" s="12" t="s">
        <v>128</v>
      </c>
      <c r="D82" s="13" t="s">
        <v>129</v>
      </c>
      <c r="E82" s="7">
        <v>13783</v>
      </c>
      <c r="F82" s="7">
        <v>9477</v>
      </c>
      <c r="G82" s="14">
        <v>4950</v>
      </c>
      <c r="H82" s="14">
        <v>6965</v>
      </c>
      <c r="I82" s="6">
        <f t="shared" si="29"/>
        <v>-8833</v>
      </c>
      <c r="J82" s="15">
        <f t="shared" si="30"/>
        <v>-2512</v>
      </c>
      <c r="K82" s="22">
        <f t="shared" si="31"/>
        <v>68.758615685989994</v>
      </c>
      <c r="L82" s="23">
        <f t="shared" si="32"/>
        <v>140.70707070707073</v>
      </c>
    </row>
    <row r="83" spans="2:12" ht="18" customHeight="1" x14ac:dyDescent="0.25">
      <c r="B83" s="16" t="s">
        <v>3</v>
      </c>
      <c r="C83" s="16" t="s">
        <v>163</v>
      </c>
      <c r="D83" s="17" t="s">
        <v>164</v>
      </c>
      <c r="E83" s="7">
        <v>46920</v>
      </c>
      <c r="F83" s="7">
        <v>46991</v>
      </c>
      <c r="G83" s="14">
        <v>930</v>
      </c>
      <c r="H83" s="14">
        <v>2618</v>
      </c>
      <c r="I83" s="6">
        <f t="shared" si="29"/>
        <v>-45990</v>
      </c>
      <c r="J83" s="15">
        <f t="shared" si="30"/>
        <v>-44373</v>
      </c>
      <c r="K83" s="22">
        <f t="shared" si="31"/>
        <v>100.15132139812447</v>
      </c>
      <c r="L83" s="23">
        <f t="shared" si="32"/>
        <v>281.50537634408602</v>
      </c>
    </row>
    <row r="84" spans="2:12" ht="15" customHeight="1" x14ac:dyDescent="0.25">
      <c r="B84" s="9" t="s">
        <v>3</v>
      </c>
      <c r="C84" s="9" t="s">
        <v>130</v>
      </c>
      <c r="D84" s="10" t="s">
        <v>131</v>
      </c>
      <c r="E84" s="6">
        <v>0</v>
      </c>
      <c r="F84" s="6">
        <v>0</v>
      </c>
      <c r="G84" s="14">
        <v>0</v>
      </c>
      <c r="H84" s="14">
        <v>0</v>
      </c>
      <c r="I84" s="6">
        <f t="shared" si="29"/>
        <v>0</v>
      </c>
      <c r="J84" s="15">
        <f t="shared" si="30"/>
        <v>0</v>
      </c>
      <c r="K84" s="22" t="e">
        <f t="shared" si="31"/>
        <v>#DIV/0!</v>
      </c>
      <c r="L84" s="22" t="e">
        <f t="shared" si="32"/>
        <v>#DIV/0!</v>
      </c>
    </row>
    <row r="85" spans="2:12" ht="16.5" customHeight="1" x14ac:dyDescent="0.25">
      <c r="B85" s="9" t="s">
        <v>3</v>
      </c>
      <c r="C85" s="9" t="s">
        <v>132</v>
      </c>
      <c r="D85" s="11" t="s">
        <v>133</v>
      </c>
      <c r="E85" s="6">
        <f t="shared" ref="E85:F85" si="35">E86+E93+E92+E91</f>
        <v>10316008</v>
      </c>
      <c r="F85" s="6">
        <f t="shared" si="35"/>
        <v>5348836</v>
      </c>
      <c r="G85" s="6">
        <f t="shared" ref="G85" si="36">G86+G93+G92+G91</f>
        <v>13964920</v>
      </c>
      <c r="H85" s="6">
        <f t="shared" ref="H85" si="37">H86+H93+H92+H91</f>
        <v>7258399</v>
      </c>
      <c r="I85" s="6">
        <f t="shared" si="29"/>
        <v>3648912</v>
      </c>
      <c r="J85" s="15">
        <f t="shared" si="30"/>
        <v>1909563</v>
      </c>
      <c r="K85" s="22">
        <f t="shared" si="31"/>
        <v>51.849862853925664</v>
      </c>
      <c r="L85" s="23">
        <f t="shared" si="32"/>
        <v>51.975944008272158</v>
      </c>
    </row>
    <row r="86" spans="2:12" ht="23.25" customHeight="1" x14ac:dyDescent="0.25">
      <c r="B86" s="9" t="s">
        <v>3</v>
      </c>
      <c r="C86" s="9" t="s">
        <v>134</v>
      </c>
      <c r="D86" s="10" t="s">
        <v>135</v>
      </c>
      <c r="E86" s="6">
        <f t="shared" ref="E86:F86" si="38">E87+E88+E89+E90</f>
        <v>10311935</v>
      </c>
      <c r="F86" s="6">
        <f t="shared" si="38"/>
        <v>5348442</v>
      </c>
      <c r="G86" s="6">
        <f t="shared" ref="G86" si="39">G87+G88+G89+G90</f>
        <v>13533134</v>
      </c>
      <c r="H86" s="6">
        <f t="shared" ref="H86" si="40">H87+H88+H89+H90</f>
        <v>6956089</v>
      </c>
      <c r="I86" s="6">
        <f t="shared" si="29"/>
        <v>3221199</v>
      </c>
      <c r="J86" s="15">
        <f t="shared" si="30"/>
        <v>1607647</v>
      </c>
      <c r="K86" s="22">
        <f t="shared" si="31"/>
        <v>51.866521656701678</v>
      </c>
      <c r="L86" s="23">
        <f t="shared" si="32"/>
        <v>51.400429494010766</v>
      </c>
    </row>
    <row r="87" spans="2:12" ht="15" customHeight="1" x14ac:dyDescent="0.25">
      <c r="B87" s="16" t="s">
        <v>3</v>
      </c>
      <c r="C87" s="16" t="s">
        <v>136</v>
      </c>
      <c r="D87" s="17" t="s">
        <v>137</v>
      </c>
      <c r="E87" s="7">
        <v>0</v>
      </c>
      <c r="F87" s="7">
        <v>0</v>
      </c>
      <c r="G87" s="14">
        <v>70000</v>
      </c>
      <c r="H87" s="14">
        <v>70000</v>
      </c>
      <c r="I87" s="6">
        <f t="shared" si="29"/>
        <v>70000</v>
      </c>
      <c r="J87" s="15">
        <f t="shared" si="30"/>
        <v>70000</v>
      </c>
      <c r="K87" s="22" t="e">
        <f t="shared" si="31"/>
        <v>#DIV/0!</v>
      </c>
      <c r="L87" s="23">
        <f t="shared" si="32"/>
        <v>100</v>
      </c>
    </row>
    <row r="88" spans="2:12" ht="23.25" customHeight="1" x14ac:dyDescent="0.25">
      <c r="B88" s="16" t="s">
        <v>3</v>
      </c>
      <c r="C88" s="16" t="s">
        <v>138</v>
      </c>
      <c r="D88" s="17" t="s">
        <v>139</v>
      </c>
      <c r="E88" s="7">
        <v>3656775</v>
      </c>
      <c r="F88" s="7">
        <v>850756</v>
      </c>
      <c r="G88" s="14">
        <v>7285443</v>
      </c>
      <c r="H88" s="14">
        <v>2246810</v>
      </c>
      <c r="I88" s="6">
        <f t="shared" si="29"/>
        <v>3628668</v>
      </c>
      <c r="J88" s="15">
        <f t="shared" si="30"/>
        <v>1396054</v>
      </c>
      <c r="K88" s="22">
        <f t="shared" si="31"/>
        <v>23.26519952690554</v>
      </c>
      <c r="L88" s="23">
        <f t="shared" si="32"/>
        <v>30.839716953382247</v>
      </c>
    </row>
    <row r="89" spans="2:12" ht="15" customHeight="1" x14ac:dyDescent="0.25">
      <c r="B89" s="16" t="s">
        <v>3</v>
      </c>
      <c r="C89" s="16" t="s">
        <v>140</v>
      </c>
      <c r="D89" s="17" t="s">
        <v>141</v>
      </c>
      <c r="E89" s="7">
        <v>6171375</v>
      </c>
      <c r="F89" s="7">
        <v>4496278</v>
      </c>
      <c r="G89" s="14">
        <v>6106449</v>
      </c>
      <c r="H89" s="14">
        <v>4587838</v>
      </c>
      <c r="I89" s="6">
        <f t="shared" si="29"/>
        <v>-64926</v>
      </c>
      <c r="J89" s="15">
        <f t="shared" si="30"/>
        <v>91560</v>
      </c>
      <c r="K89" s="22">
        <f t="shared" si="31"/>
        <v>72.856988920621419</v>
      </c>
      <c r="L89" s="23">
        <f t="shared" si="32"/>
        <v>75.131029506674011</v>
      </c>
    </row>
    <row r="90" spans="2:12" ht="15" customHeight="1" x14ac:dyDescent="0.25">
      <c r="B90" s="16" t="s">
        <v>3</v>
      </c>
      <c r="C90" s="16" t="s">
        <v>142</v>
      </c>
      <c r="D90" s="17" t="s">
        <v>143</v>
      </c>
      <c r="E90" s="7">
        <v>483785</v>
      </c>
      <c r="F90" s="7">
        <v>1408</v>
      </c>
      <c r="G90" s="14">
        <v>71242</v>
      </c>
      <c r="H90" s="14">
        <v>51441</v>
      </c>
      <c r="I90" s="6">
        <f t="shared" si="29"/>
        <v>-412543</v>
      </c>
      <c r="J90" s="15">
        <f t="shared" si="30"/>
        <v>50033</v>
      </c>
      <c r="K90" s="22">
        <f t="shared" si="31"/>
        <v>0.2910383744845334</v>
      </c>
      <c r="L90" s="23">
        <f t="shared" si="32"/>
        <v>72.206002077426234</v>
      </c>
    </row>
    <row r="91" spans="2:12" ht="15" customHeight="1" x14ac:dyDescent="0.25">
      <c r="B91" s="9" t="s">
        <v>3</v>
      </c>
      <c r="C91" s="9" t="s">
        <v>144</v>
      </c>
      <c r="D91" s="10" t="s">
        <v>145</v>
      </c>
      <c r="E91" s="6">
        <v>13915</v>
      </c>
      <c r="F91" s="6">
        <v>0</v>
      </c>
      <c r="G91" s="15">
        <v>466281</v>
      </c>
      <c r="H91" s="15">
        <v>336805</v>
      </c>
      <c r="I91" s="6">
        <f t="shared" si="29"/>
        <v>452366</v>
      </c>
      <c r="J91" s="15">
        <f t="shared" si="30"/>
        <v>336805</v>
      </c>
      <c r="K91" s="22">
        <f t="shared" si="31"/>
        <v>0</v>
      </c>
      <c r="L91" s="23">
        <f t="shared" si="32"/>
        <v>72.232194749518001</v>
      </c>
    </row>
    <row r="92" spans="2:12" ht="34.5" customHeight="1" x14ac:dyDescent="0.25">
      <c r="B92" s="9" t="s">
        <v>3</v>
      </c>
      <c r="C92" s="9" t="s">
        <v>146</v>
      </c>
      <c r="D92" s="10" t="s">
        <v>147</v>
      </c>
      <c r="E92" s="6">
        <v>26483</v>
      </c>
      <c r="F92" s="6">
        <v>26483</v>
      </c>
      <c r="G92" s="15">
        <v>4150</v>
      </c>
      <c r="H92" s="15">
        <v>4150</v>
      </c>
      <c r="I92" s="6">
        <f t="shared" si="29"/>
        <v>-22333</v>
      </c>
      <c r="J92" s="15">
        <f t="shared" si="30"/>
        <v>-22333</v>
      </c>
      <c r="K92" s="22">
        <f t="shared" si="31"/>
        <v>100</v>
      </c>
      <c r="L92" s="23">
        <f t="shared" si="32"/>
        <v>100</v>
      </c>
    </row>
    <row r="93" spans="2:12" ht="23.25" customHeight="1" x14ac:dyDescent="0.25">
      <c r="B93" s="9" t="s">
        <v>3</v>
      </c>
      <c r="C93" s="9" t="s">
        <v>148</v>
      </c>
      <c r="D93" s="10" t="s">
        <v>149</v>
      </c>
      <c r="E93" s="6">
        <v>-36325</v>
      </c>
      <c r="F93" s="6">
        <v>-26089</v>
      </c>
      <c r="G93" s="15">
        <v>-38645</v>
      </c>
      <c r="H93" s="15">
        <v>-38645</v>
      </c>
      <c r="I93" s="6">
        <f t="shared" si="29"/>
        <v>-2320</v>
      </c>
      <c r="J93" s="15">
        <f t="shared" si="30"/>
        <v>-12556</v>
      </c>
      <c r="K93" s="22">
        <f t="shared" si="31"/>
        <v>71.821059876118369</v>
      </c>
      <c r="L93" s="23">
        <f t="shared" si="32"/>
        <v>100</v>
      </c>
    </row>
    <row r="94" spans="2:12" ht="18.75" customHeight="1" x14ac:dyDescent="0.25">
      <c r="B94" s="29" t="s">
        <v>150</v>
      </c>
      <c r="C94" s="29"/>
      <c r="D94" s="29"/>
      <c r="E94" s="6">
        <f>E85+E7</f>
        <v>21491601</v>
      </c>
      <c r="F94" s="6">
        <f>F85+F7</f>
        <v>12940039</v>
      </c>
      <c r="G94" s="6">
        <f>G85+G7</f>
        <v>27154723</v>
      </c>
      <c r="H94" s="6">
        <f>H85+H7</f>
        <v>16729401</v>
      </c>
      <c r="I94" s="6">
        <f t="shared" si="29"/>
        <v>5663122</v>
      </c>
      <c r="J94" s="15">
        <f t="shared" si="30"/>
        <v>3789362</v>
      </c>
      <c r="K94" s="22">
        <f t="shared" si="31"/>
        <v>60.209748915401882</v>
      </c>
      <c r="L94" s="23">
        <f t="shared" si="32"/>
        <v>61.607702645318831</v>
      </c>
    </row>
    <row r="95" spans="2:12" x14ac:dyDescent="0.25">
      <c r="B95" s="1"/>
      <c r="C95" s="1"/>
      <c r="D95" s="1"/>
      <c r="E95" s="1"/>
      <c r="F95" s="1"/>
      <c r="G95" s="1"/>
    </row>
    <row r="96" spans="2:12" x14ac:dyDescent="0.25">
      <c r="G96" s="5"/>
    </row>
  </sheetData>
  <mergeCells count="14">
    <mergeCell ref="B94:D94"/>
    <mergeCell ref="B4:B5"/>
    <mergeCell ref="C4:C5"/>
    <mergeCell ref="D4:D5"/>
    <mergeCell ref="F4:F5"/>
    <mergeCell ref="E4:E5"/>
    <mergeCell ref="J4:J5"/>
    <mergeCell ref="K4:K5"/>
    <mergeCell ref="L4:L5"/>
    <mergeCell ref="A1:L1"/>
    <mergeCell ref="A2:L2"/>
    <mergeCell ref="H4:H5"/>
    <mergeCell ref="G4:G5"/>
    <mergeCell ref="I4:I5"/>
  </mergeCells>
  <conditionalFormatting sqref="J7:K94">
    <cfRule type="containsErrors" dxfId="6" priority="13">
      <formula>ISERROR(J7)</formula>
    </cfRule>
  </conditionalFormatting>
  <conditionalFormatting sqref="L76">
    <cfRule type="containsErrors" dxfId="5" priority="3">
      <formula>ISERROR(L76)</formula>
    </cfRule>
  </conditionalFormatting>
  <conditionalFormatting sqref="L84">
    <cfRule type="containsErrors" dxfId="4" priority="1">
      <formula>ISERROR(L84)</formula>
    </cfRule>
  </conditionalFormatting>
  <conditionalFormatting sqref="L30">
    <cfRule type="containsErrors" dxfId="3" priority="6">
      <formula>ISERROR(L30)</formula>
    </cfRule>
  </conditionalFormatting>
  <conditionalFormatting sqref="L44">
    <cfRule type="containsErrors" dxfId="2" priority="5">
      <formula>ISERROR(L44)</formula>
    </cfRule>
  </conditionalFormatting>
  <conditionalFormatting sqref="L53">
    <cfRule type="containsErrors" dxfId="1" priority="4">
      <formula>ISERROR(L53)</formula>
    </cfRule>
  </conditionalFormatting>
  <conditionalFormatting sqref="L81">
    <cfRule type="containsErrors" dxfId="0" priority="2">
      <formula>ISERROR(L81)</formula>
    </cfRule>
  </conditionalFormatting>
  <pageMargins left="3.937007874015748E-2" right="3.937007874015748E-2" top="0.43307086614173229" bottom="0.35433070866141736" header="3.937007874015748E-2" footer="3.937007874015748E-2"/>
  <pageSetup paperSize="9" scale="75" fitToHeight="4" orientation="landscape" r:id="rId1"/>
  <headerFooter>
    <oddFooter>&amp;L&amp;D; &amp;T; &amp;Z&amp;F&amp;R&amp;P из &amp;N</oddFooter>
  </headerFooter>
  <rowBreaks count="3" manualBreakCount="3">
    <brk id="32" max="16383" man="1"/>
    <brk id="47" max="16" man="1"/>
    <brk id="7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 1</vt:lpstr>
      <vt:lpstr>'Результат 1'!Заголовки_для_печати</vt:lpstr>
      <vt:lpstr>'Результат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Вадим Демьянец</cp:lastModifiedBy>
  <cp:lastPrinted>2021-10-01T12:29:05Z</cp:lastPrinted>
  <dcterms:created xsi:type="dcterms:W3CDTF">2021-03-12T11:48:17Z</dcterms:created>
  <dcterms:modified xsi:type="dcterms:W3CDTF">2021-10-26T05:48:08Z</dcterms:modified>
</cp:coreProperties>
</file>